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nekL\Desktop\"/>
    </mc:Choice>
  </mc:AlternateContent>
  <bookViews>
    <workbookView xWindow="0" yWindow="0" windowWidth="28800" windowHeight="11835" firstSheet="8" activeTab="11"/>
  </bookViews>
  <sheets>
    <sheet name="Rekapitulace stavby" sheetId="1" r:id="rId1"/>
    <sheet name="SO 01.1 - Propustek v km ..." sheetId="2" r:id="rId2"/>
    <sheet name="SO 01.2 - Svršek v km 35,061" sheetId="3" r:id="rId3"/>
    <sheet name="SO 02.1 - Propustek v km ..." sheetId="4" r:id="rId4"/>
    <sheet name="SO 02.2 - Svršek v km 35,532" sheetId="5" r:id="rId5"/>
    <sheet name="SO 03.1 - Propustek v km ..." sheetId="6" r:id="rId6"/>
    <sheet name="SO 03.2 - Svršek v km 35,891" sheetId="7" r:id="rId7"/>
    <sheet name="SO 04.1 - Propustek v km ..." sheetId="8" r:id="rId8"/>
    <sheet name="SO 04.2 - Svršek v km 36,338" sheetId="9" r:id="rId9"/>
    <sheet name="SO 05.1 - Propustek v km ..." sheetId="10" r:id="rId10"/>
    <sheet name="SO 05.2 - Svršek v km 36,633" sheetId="11" r:id="rId11"/>
    <sheet name="VRN - Vedlejší rozpočtové..." sheetId="12" r:id="rId12"/>
    <sheet name="Pokyny pro vyplnění" sheetId="13" r:id="rId13"/>
  </sheets>
  <definedNames>
    <definedName name="_xlnm._FilterDatabase" localSheetId="1" hidden="1">'SO 01.1 - Propustek v km ...'!$C$94:$K$368</definedName>
    <definedName name="_xlnm._FilterDatabase" localSheetId="2" hidden="1">'SO 01.2 - Svršek v km 35,061'!$C$87:$K$184</definedName>
    <definedName name="_xlnm._FilterDatabase" localSheetId="3" hidden="1">'SO 02.1 - Propustek v km ...'!$C$95:$K$451</definedName>
    <definedName name="_xlnm._FilterDatabase" localSheetId="4" hidden="1">'SO 02.2 - Svršek v km 35,532'!$C$87:$K$161</definedName>
    <definedName name="_xlnm._FilterDatabase" localSheetId="5" hidden="1">'SO 03.1 - Propustek v km ...'!$C$94:$K$405</definedName>
    <definedName name="_xlnm._FilterDatabase" localSheetId="6" hidden="1">'SO 03.2 - Svršek v km 35,891'!$C$87:$K$172</definedName>
    <definedName name="_xlnm._FilterDatabase" localSheetId="7" hidden="1">'SO 04.1 - Propustek v km ...'!$C$94:$K$424</definedName>
    <definedName name="_xlnm._FilterDatabase" localSheetId="8" hidden="1">'SO 04.2 - Svršek v km 36,338'!$C$87:$K$157</definedName>
    <definedName name="_xlnm._FilterDatabase" localSheetId="9" hidden="1">'SO 05.1 - Propustek v km ...'!$C$90:$K$242</definedName>
    <definedName name="_xlnm._FilterDatabase" localSheetId="10" hidden="1">'SO 05.2 - Svršek v km 36,633'!$C$87:$K$148</definedName>
    <definedName name="_xlnm._FilterDatabase" localSheetId="11" hidden="1">'VRN - Vedlejší rozpočtové...'!$C$85:$K$234</definedName>
    <definedName name="_xlnm.Print_Titles" localSheetId="0">'Rekapitulace stavby'!$52:$52</definedName>
    <definedName name="_xlnm.Print_Titles" localSheetId="1">'SO 01.1 - Propustek v km ...'!$94:$94</definedName>
    <definedName name="_xlnm.Print_Titles" localSheetId="2">'SO 01.2 - Svršek v km 35,061'!$87:$87</definedName>
    <definedName name="_xlnm.Print_Titles" localSheetId="3">'SO 02.1 - Propustek v km ...'!$95:$95</definedName>
    <definedName name="_xlnm.Print_Titles" localSheetId="4">'SO 02.2 - Svršek v km 35,532'!$87:$87</definedName>
    <definedName name="_xlnm.Print_Titles" localSheetId="5">'SO 03.1 - Propustek v km ...'!$94:$94</definedName>
    <definedName name="_xlnm.Print_Titles" localSheetId="6">'SO 03.2 - Svršek v km 35,891'!$87:$87</definedName>
    <definedName name="_xlnm.Print_Titles" localSheetId="7">'SO 04.1 - Propustek v km ...'!$94:$94</definedName>
    <definedName name="_xlnm.Print_Titles" localSheetId="8">'SO 04.2 - Svršek v km 36,338'!$87:$87</definedName>
    <definedName name="_xlnm.Print_Titles" localSheetId="9">'SO 05.1 - Propustek v km ...'!$90:$90</definedName>
    <definedName name="_xlnm.Print_Titles" localSheetId="10">'SO 05.2 - Svršek v km 36,633'!$87:$87</definedName>
    <definedName name="_xlnm.Print_Titles" localSheetId="11">'VRN - Vedlejší rozpočtové...'!$85:$85</definedName>
    <definedName name="_xlnm.Print_Area" localSheetId="1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stavby'!$C$42:$AQ$71</definedName>
    <definedName name="_xlnm.Print_Area" localSheetId="1">'SO 01.1 - Propustek v km ...'!$C$4:$J$41,'SO 01.1 - Propustek v km ...'!$C$47:$J$74,'SO 01.1 - Propustek v km ...'!$C$80:$K$368</definedName>
    <definedName name="_xlnm.Print_Area" localSheetId="2">'SO 01.2 - Svršek v km 35,061'!$C$4:$J$41,'SO 01.2 - Svršek v km 35,061'!$C$47:$J$67,'SO 01.2 - Svršek v km 35,061'!$C$73:$K$184</definedName>
    <definedName name="_xlnm.Print_Area" localSheetId="3">'SO 02.1 - Propustek v km ...'!$C$4:$J$41,'SO 02.1 - Propustek v km ...'!$C$47:$J$75,'SO 02.1 - Propustek v km ...'!$C$81:$K$451</definedName>
    <definedName name="_xlnm.Print_Area" localSheetId="4">'SO 02.2 - Svršek v km 35,532'!$C$4:$J$41,'SO 02.2 - Svršek v km 35,532'!$C$47:$J$67,'SO 02.2 - Svršek v km 35,532'!$C$73:$K$161</definedName>
    <definedName name="_xlnm.Print_Area" localSheetId="5">'SO 03.1 - Propustek v km ...'!$C$4:$J$41,'SO 03.1 - Propustek v km ...'!$C$47:$J$74,'SO 03.1 - Propustek v km ...'!$C$80:$K$405</definedName>
    <definedName name="_xlnm.Print_Area" localSheetId="6">'SO 03.2 - Svršek v km 35,891'!$C$4:$J$41,'SO 03.2 - Svršek v km 35,891'!$C$47:$J$67,'SO 03.2 - Svršek v km 35,891'!$C$73:$K$172</definedName>
    <definedName name="_xlnm.Print_Area" localSheetId="7">'SO 04.1 - Propustek v km ...'!$C$4:$J$41,'SO 04.1 - Propustek v km ...'!$C$47:$J$74,'SO 04.1 - Propustek v km ...'!$C$80:$K$424</definedName>
    <definedName name="_xlnm.Print_Area" localSheetId="8">'SO 04.2 - Svršek v km 36,338'!$C$4:$J$41,'SO 04.2 - Svršek v km 36,338'!$C$47:$J$67,'SO 04.2 - Svršek v km 36,338'!$C$73:$K$157</definedName>
    <definedName name="_xlnm.Print_Area" localSheetId="9">'SO 05.1 - Propustek v km ...'!$C$4:$J$41,'SO 05.1 - Propustek v km ...'!$C$47:$J$70,'SO 05.1 - Propustek v km ...'!$C$76:$K$242</definedName>
    <definedName name="_xlnm.Print_Area" localSheetId="10">'SO 05.2 - Svršek v km 36,633'!$C$4:$J$41,'SO 05.2 - Svršek v km 36,633'!$C$47:$J$67,'SO 05.2 - Svršek v km 36,633'!$C$73:$K$148</definedName>
    <definedName name="_xlnm.Print_Area" localSheetId="11">'VRN - Vedlejší rozpočtové...'!$C$4:$J$39,'VRN - Vedlejší rozpočtové...'!$C$45:$J$67,'VRN - Vedlejší rozpočtové...'!$C$73:$K$234</definedName>
  </definedNames>
  <calcPr calcId="162913"/>
</workbook>
</file>

<file path=xl/calcChain.xml><?xml version="1.0" encoding="utf-8"?>
<calcChain xmlns="http://schemas.openxmlformats.org/spreadsheetml/2006/main">
  <c r="J37" i="12" l="1"/>
  <c r="J36" i="12"/>
  <c r="AY70" i="1" s="1"/>
  <c r="J35" i="12"/>
  <c r="AX70" i="1"/>
  <c r="BI230" i="12"/>
  <c r="BH230" i="12"/>
  <c r="BG230" i="12"/>
  <c r="BF230" i="12"/>
  <c r="T230" i="12"/>
  <c r="R230" i="12"/>
  <c r="P230" i="12"/>
  <c r="BI225" i="12"/>
  <c r="BH225" i="12"/>
  <c r="BG225" i="12"/>
  <c r="BF225" i="12"/>
  <c r="T225" i="12"/>
  <c r="R225" i="12"/>
  <c r="P225" i="12"/>
  <c r="BI220" i="12"/>
  <c r="BH220" i="12"/>
  <c r="BG220" i="12"/>
  <c r="BF220" i="12"/>
  <c r="T220" i="12"/>
  <c r="R220" i="12"/>
  <c r="P220" i="12"/>
  <c r="BI215" i="12"/>
  <c r="BH215" i="12"/>
  <c r="BG215" i="12"/>
  <c r="BF215" i="12"/>
  <c r="T215" i="12"/>
  <c r="R215" i="12"/>
  <c r="P215" i="12"/>
  <c r="BI210" i="12"/>
  <c r="BH210" i="12"/>
  <c r="BG210" i="12"/>
  <c r="BF210" i="12"/>
  <c r="T210" i="12"/>
  <c r="R210" i="12"/>
  <c r="P210" i="12"/>
  <c r="BI205" i="12"/>
  <c r="BH205" i="12"/>
  <c r="BG205" i="12"/>
  <c r="BF205" i="12"/>
  <c r="T205" i="12"/>
  <c r="R205" i="12"/>
  <c r="P205" i="12"/>
  <c r="BI197" i="12"/>
  <c r="BH197" i="12"/>
  <c r="BG197" i="12"/>
  <c r="BF197" i="12"/>
  <c r="T197" i="12"/>
  <c r="R197" i="12"/>
  <c r="P197" i="12"/>
  <c r="BI192" i="12"/>
  <c r="BH192" i="12"/>
  <c r="BG192" i="12"/>
  <c r="BF192" i="12"/>
  <c r="T192" i="12"/>
  <c r="R192" i="12"/>
  <c r="P192" i="12"/>
  <c r="BI187" i="12"/>
  <c r="BH187" i="12"/>
  <c r="BG187" i="12"/>
  <c r="BF187" i="12"/>
  <c r="T187" i="12"/>
  <c r="R187" i="12"/>
  <c r="P187" i="12"/>
  <c r="BI182" i="12"/>
  <c r="BH182" i="12"/>
  <c r="BG182" i="12"/>
  <c r="BF182" i="12"/>
  <c r="T182" i="12"/>
  <c r="R182" i="12"/>
  <c r="P182" i="12"/>
  <c r="BI173" i="12"/>
  <c r="BH173" i="12"/>
  <c r="BG173" i="12"/>
  <c r="BF173" i="12"/>
  <c r="T173" i="12"/>
  <c r="T172" i="12"/>
  <c r="R173" i="12"/>
  <c r="R172" i="12" s="1"/>
  <c r="P173" i="12"/>
  <c r="P172" i="12"/>
  <c r="BI164" i="12"/>
  <c r="BH164" i="12"/>
  <c r="BG164" i="12"/>
  <c r="BF164" i="12"/>
  <c r="T164" i="12"/>
  <c r="T163" i="12" s="1"/>
  <c r="R164" i="12"/>
  <c r="R163" i="12"/>
  <c r="P164" i="12"/>
  <c r="P163" i="12"/>
  <c r="BI157" i="12"/>
  <c r="BH157" i="12"/>
  <c r="BG157" i="12"/>
  <c r="BF157" i="12"/>
  <c r="T157" i="12"/>
  <c r="R157" i="12"/>
  <c r="P157" i="12"/>
  <c r="BI149" i="12"/>
  <c r="BH149" i="12"/>
  <c r="BG149" i="12"/>
  <c r="BF149" i="12"/>
  <c r="T149" i="12"/>
  <c r="T148" i="12" s="1"/>
  <c r="R149" i="12"/>
  <c r="R148" i="12" s="1"/>
  <c r="P149" i="12"/>
  <c r="BI142" i="12"/>
  <c r="BH142" i="12"/>
  <c r="BG142" i="12"/>
  <c r="BF142" i="12"/>
  <c r="T142" i="12"/>
  <c r="R142" i="12"/>
  <c r="P142" i="12"/>
  <c r="BI132" i="12"/>
  <c r="BH132" i="12"/>
  <c r="BG132" i="12"/>
  <c r="BF132" i="12"/>
  <c r="T132" i="12"/>
  <c r="T131" i="12" s="1"/>
  <c r="R132" i="12"/>
  <c r="R131" i="12" s="1"/>
  <c r="P132" i="12"/>
  <c r="BI124" i="12"/>
  <c r="BH124" i="12"/>
  <c r="BG124" i="12"/>
  <c r="BF124" i="12"/>
  <c r="T124" i="12"/>
  <c r="R124" i="12"/>
  <c r="P124" i="12"/>
  <c r="BI117" i="12"/>
  <c r="BH117" i="12"/>
  <c r="BG117" i="12"/>
  <c r="BF117" i="12"/>
  <c r="T117" i="12"/>
  <c r="R117" i="12"/>
  <c r="P117" i="12"/>
  <c r="BI110" i="12"/>
  <c r="BH110" i="12"/>
  <c r="BG110" i="12"/>
  <c r="BF110" i="12"/>
  <c r="T110" i="12"/>
  <c r="R110" i="12"/>
  <c r="P110" i="12"/>
  <c r="BI103" i="12"/>
  <c r="BH103" i="12"/>
  <c r="BG103" i="12"/>
  <c r="BF103" i="12"/>
  <c r="T103" i="12"/>
  <c r="R103" i="12"/>
  <c r="P103" i="12"/>
  <c r="BI96" i="12"/>
  <c r="BH96" i="12"/>
  <c r="BG96" i="12"/>
  <c r="BF96" i="12"/>
  <c r="T96" i="12"/>
  <c r="R96" i="12"/>
  <c r="P96" i="12"/>
  <c r="BI88" i="12"/>
  <c r="BH88" i="12"/>
  <c r="BG88" i="12"/>
  <c r="BF88" i="12"/>
  <c r="T88" i="12"/>
  <c r="R88" i="12"/>
  <c r="P88" i="12"/>
  <c r="F82" i="12"/>
  <c r="F80" i="12"/>
  <c r="E78" i="12"/>
  <c r="F54" i="12"/>
  <c r="F52" i="12"/>
  <c r="E50" i="12"/>
  <c r="J24" i="12"/>
  <c r="E24" i="12"/>
  <c r="J83" i="12" s="1"/>
  <c r="J23" i="12"/>
  <c r="J21" i="12"/>
  <c r="E21" i="12"/>
  <c r="J82" i="12" s="1"/>
  <c r="J20" i="12"/>
  <c r="J18" i="12"/>
  <c r="E18" i="12"/>
  <c r="F55" i="12" s="1"/>
  <c r="J17" i="12"/>
  <c r="J12" i="12"/>
  <c r="J80" i="12"/>
  <c r="E7" i="12"/>
  <c r="E48" i="12"/>
  <c r="J39" i="11"/>
  <c r="J38" i="11"/>
  <c r="AY69" i="1"/>
  <c r="J37" i="11"/>
  <c r="AX69" i="1" s="1"/>
  <c r="BI144" i="11"/>
  <c r="BH144" i="11"/>
  <c r="BG144" i="11"/>
  <c r="BF144" i="11"/>
  <c r="T144" i="11"/>
  <c r="R144" i="11"/>
  <c r="P144" i="11"/>
  <c r="BI135" i="11"/>
  <c r="BH135" i="11"/>
  <c r="BG135" i="11"/>
  <c r="BF135" i="11"/>
  <c r="T135" i="11"/>
  <c r="R135" i="11"/>
  <c r="P135" i="11"/>
  <c r="BI128" i="11"/>
  <c r="BH128" i="11"/>
  <c r="BG128" i="11"/>
  <c r="BF128" i="11"/>
  <c r="T128" i="11"/>
  <c r="R128" i="11"/>
  <c r="P128" i="11"/>
  <c r="BI125" i="11"/>
  <c r="BH125" i="11"/>
  <c r="BG125" i="11"/>
  <c r="BF125" i="11"/>
  <c r="T125" i="11"/>
  <c r="R125" i="11"/>
  <c r="P125" i="11"/>
  <c r="BI123" i="11"/>
  <c r="BH123" i="11"/>
  <c r="BG123" i="11"/>
  <c r="BF123" i="11"/>
  <c r="T123" i="11"/>
  <c r="R123" i="11"/>
  <c r="P123" i="11"/>
  <c r="BI121" i="11"/>
  <c r="BH121" i="11"/>
  <c r="BG121" i="11"/>
  <c r="BF121" i="11"/>
  <c r="T121" i="11"/>
  <c r="R121" i="11"/>
  <c r="P121" i="11"/>
  <c r="BI119" i="11"/>
  <c r="BH119" i="11"/>
  <c r="BG119" i="11"/>
  <c r="BF119" i="11"/>
  <c r="T119" i="11"/>
  <c r="R119" i="11"/>
  <c r="P119" i="11"/>
  <c r="BI117" i="11"/>
  <c r="BH117" i="11"/>
  <c r="BG117" i="11"/>
  <c r="BF117" i="11"/>
  <c r="T117" i="11"/>
  <c r="R117" i="11"/>
  <c r="P117" i="11"/>
  <c r="BI115" i="11"/>
  <c r="BH115" i="11"/>
  <c r="BG115" i="11"/>
  <c r="BF115" i="11"/>
  <c r="T115" i="11"/>
  <c r="R115" i="11"/>
  <c r="P115" i="11"/>
  <c r="BI113" i="11"/>
  <c r="BH113" i="11"/>
  <c r="BG113" i="11"/>
  <c r="BF113" i="11"/>
  <c r="T113" i="11"/>
  <c r="R113" i="11"/>
  <c r="P113" i="11"/>
  <c r="BI111" i="11"/>
  <c r="BH111" i="11"/>
  <c r="BG111" i="11"/>
  <c r="BF111" i="11"/>
  <c r="T111" i="11"/>
  <c r="R111" i="11"/>
  <c r="P111" i="11"/>
  <c r="BI107" i="11"/>
  <c r="BH107" i="11"/>
  <c r="BG107" i="11"/>
  <c r="BF107" i="11"/>
  <c r="T107" i="11"/>
  <c r="R107" i="11"/>
  <c r="P107" i="11"/>
  <c r="BI103" i="11"/>
  <c r="BH103" i="11"/>
  <c r="BG103" i="11"/>
  <c r="BF103" i="11"/>
  <c r="T103" i="11"/>
  <c r="R103" i="11"/>
  <c r="P103" i="11"/>
  <c r="BI99" i="11"/>
  <c r="BH99" i="11"/>
  <c r="BG99" i="11"/>
  <c r="BF99" i="11"/>
  <c r="T99" i="11"/>
  <c r="R99" i="11"/>
  <c r="P99" i="11"/>
  <c r="BI95" i="11"/>
  <c r="BH95" i="11"/>
  <c r="BG95" i="11"/>
  <c r="BF95" i="11"/>
  <c r="T95" i="11"/>
  <c r="R95" i="11"/>
  <c r="P95" i="11"/>
  <c r="BI91" i="11"/>
  <c r="BH91" i="11"/>
  <c r="BG91" i="11"/>
  <c r="BF91" i="11"/>
  <c r="T91" i="11"/>
  <c r="R91" i="11"/>
  <c r="P91" i="11"/>
  <c r="F84" i="11"/>
  <c r="F82" i="11"/>
  <c r="E80" i="11"/>
  <c r="F58" i="11"/>
  <c r="F56" i="11"/>
  <c r="E54" i="11"/>
  <c r="J26" i="11"/>
  <c r="E26" i="11"/>
  <c r="J59" i="11" s="1"/>
  <c r="J25" i="11"/>
  <c r="J23" i="11"/>
  <c r="E23" i="11"/>
  <c r="J58" i="11"/>
  <c r="J22" i="11"/>
  <c r="J20" i="11"/>
  <c r="E20" i="11"/>
  <c r="F85" i="11" s="1"/>
  <c r="J19" i="11"/>
  <c r="J14" i="11"/>
  <c r="J82" i="11" s="1"/>
  <c r="E7" i="11"/>
  <c r="E76" i="11"/>
  <c r="J39" i="10"/>
  <c r="J38" i="10"/>
  <c r="AY68" i="1"/>
  <c r="J37" i="10"/>
  <c r="AX68" i="1"/>
  <c r="BI240" i="10"/>
  <c r="BH240" i="10"/>
  <c r="BG240" i="10"/>
  <c r="BF240" i="10"/>
  <c r="T240" i="10"/>
  <c r="T239" i="10" s="1"/>
  <c r="R240" i="10"/>
  <c r="R239" i="10" s="1"/>
  <c r="P240" i="10"/>
  <c r="P239" i="10"/>
  <c r="BI236" i="10"/>
  <c r="BH236" i="10"/>
  <c r="BG236" i="10"/>
  <c r="BF236" i="10"/>
  <c r="T236" i="10"/>
  <c r="R236" i="10"/>
  <c r="P236" i="10"/>
  <c r="BI233" i="10"/>
  <c r="BH233" i="10"/>
  <c r="BG233" i="10"/>
  <c r="BF233" i="10"/>
  <c r="T233" i="10"/>
  <c r="R233" i="10"/>
  <c r="P233" i="10"/>
  <c r="BI230" i="10"/>
  <c r="BH230" i="10"/>
  <c r="BG230" i="10"/>
  <c r="BF230" i="10"/>
  <c r="T230" i="10"/>
  <c r="R230" i="10"/>
  <c r="P230" i="10"/>
  <c r="BI227" i="10"/>
  <c r="BH227" i="10"/>
  <c r="BG227" i="10"/>
  <c r="BF227" i="10"/>
  <c r="T227" i="10"/>
  <c r="R227" i="10"/>
  <c r="P227" i="10"/>
  <c r="BI224" i="10"/>
  <c r="BH224" i="10"/>
  <c r="BG224" i="10"/>
  <c r="BF224" i="10"/>
  <c r="T224" i="10"/>
  <c r="R224" i="10"/>
  <c r="P224" i="10"/>
  <c r="BI220" i="10"/>
  <c r="BH220" i="10"/>
  <c r="BG220" i="10"/>
  <c r="BF220" i="10"/>
  <c r="T220" i="10"/>
  <c r="R220" i="10"/>
  <c r="P220" i="10"/>
  <c r="BI215" i="10"/>
  <c r="BH215" i="10"/>
  <c r="BG215" i="10"/>
  <c r="BF215" i="10"/>
  <c r="T215" i="10"/>
  <c r="R215" i="10"/>
  <c r="P215" i="10"/>
  <c r="BI211" i="10"/>
  <c r="BH211" i="10"/>
  <c r="BG211" i="10"/>
  <c r="BF211" i="10"/>
  <c r="T211" i="10"/>
  <c r="R211" i="10"/>
  <c r="P211" i="10"/>
  <c r="BI208" i="10"/>
  <c r="BH208" i="10"/>
  <c r="BG208" i="10"/>
  <c r="BF208" i="10"/>
  <c r="T208" i="10"/>
  <c r="R208" i="10"/>
  <c r="P208" i="10"/>
  <c r="BI205" i="10"/>
  <c r="BH205" i="10"/>
  <c r="BG205" i="10"/>
  <c r="BF205" i="10"/>
  <c r="T205" i="10"/>
  <c r="R205" i="10"/>
  <c r="P205" i="10"/>
  <c r="BI200" i="10"/>
  <c r="BH200" i="10"/>
  <c r="BG200" i="10"/>
  <c r="BF200" i="10"/>
  <c r="T200" i="10"/>
  <c r="R200" i="10"/>
  <c r="P200" i="10"/>
  <c r="BI196" i="10"/>
  <c r="BH196" i="10"/>
  <c r="BG196" i="10"/>
  <c r="BF196" i="10"/>
  <c r="T196" i="10"/>
  <c r="R196" i="10"/>
  <c r="P196" i="10"/>
  <c r="BI193" i="10"/>
  <c r="BH193" i="10"/>
  <c r="BG193" i="10"/>
  <c r="BF193" i="10"/>
  <c r="T193" i="10"/>
  <c r="R193" i="10"/>
  <c r="P193" i="10"/>
  <c r="BI184" i="10"/>
  <c r="BH184" i="10"/>
  <c r="BG184" i="10"/>
  <c r="BF184" i="10"/>
  <c r="T184" i="10"/>
  <c r="T183" i="10" s="1"/>
  <c r="R184" i="10"/>
  <c r="R183" i="10" s="1"/>
  <c r="P184" i="10"/>
  <c r="P183" i="10" s="1"/>
  <c r="BI180" i="10"/>
  <c r="BH180" i="10"/>
  <c r="BG180" i="10"/>
  <c r="BF180" i="10"/>
  <c r="T180" i="10"/>
  <c r="R180" i="10"/>
  <c r="P180" i="10"/>
  <c r="BI174" i="10"/>
  <c r="BH174" i="10"/>
  <c r="BG174" i="10"/>
  <c r="BF174" i="10"/>
  <c r="T174" i="10"/>
  <c r="R174" i="10"/>
  <c r="P174" i="10"/>
  <c r="BI170" i="10"/>
  <c r="BH170" i="10"/>
  <c r="BG170" i="10"/>
  <c r="BF170" i="10"/>
  <c r="T170" i="10"/>
  <c r="R170" i="10"/>
  <c r="P170" i="10"/>
  <c r="BI165" i="10"/>
  <c r="BH165" i="10"/>
  <c r="BG165" i="10"/>
  <c r="BF165" i="10"/>
  <c r="T165" i="10"/>
  <c r="R165" i="10"/>
  <c r="P165" i="10"/>
  <c r="BI162" i="10"/>
  <c r="BH162" i="10"/>
  <c r="BG162" i="10"/>
  <c r="BF162" i="10"/>
  <c r="T162" i="10"/>
  <c r="R162" i="10"/>
  <c r="P162" i="10"/>
  <c r="BI159" i="10"/>
  <c r="BH159" i="10"/>
  <c r="BG159" i="10"/>
  <c r="BF159" i="10"/>
  <c r="T159" i="10"/>
  <c r="R159" i="10"/>
  <c r="P159" i="10"/>
  <c r="BI154" i="10"/>
  <c r="BH154" i="10"/>
  <c r="BG154" i="10"/>
  <c r="BF154" i="10"/>
  <c r="T154" i="10"/>
  <c r="R154" i="10"/>
  <c r="P154" i="10"/>
  <c r="BI151" i="10"/>
  <c r="BH151" i="10"/>
  <c r="BG151" i="10"/>
  <c r="BF151" i="10"/>
  <c r="T151" i="10"/>
  <c r="R151" i="10"/>
  <c r="P151" i="10"/>
  <c r="BI146" i="10"/>
  <c r="BH146" i="10"/>
  <c r="BG146" i="10"/>
  <c r="BF146" i="10"/>
  <c r="T146" i="10"/>
  <c r="R146" i="10"/>
  <c r="P146" i="10"/>
  <c r="BI143" i="10"/>
  <c r="BH143" i="10"/>
  <c r="BG143" i="10"/>
  <c r="BF143" i="10"/>
  <c r="T143" i="10"/>
  <c r="R143" i="10"/>
  <c r="P143" i="10"/>
  <c r="BI140" i="10"/>
  <c r="BH140" i="10"/>
  <c r="BG140" i="10"/>
  <c r="BF140" i="10"/>
  <c r="T140" i="10"/>
  <c r="R140" i="10"/>
  <c r="P140" i="10"/>
  <c r="BI137" i="10"/>
  <c r="BH137" i="10"/>
  <c r="BG137" i="10"/>
  <c r="BF137" i="10"/>
  <c r="T137" i="10"/>
  <c r="R137" i="10"/>
  <c r="P137" i="10"/>
  <c r="BI134" i="10"/>
  <c r="BH134" i="10"/>
  <c r="BG134" i="10"/>
  <c r="BF134" i="10"/>
  <c r="T134" i="10"/>
  <c r="R134" i="10"/>
  <c r="P134" i="10"/>
  <c r="BI131" i="10"/>
  <c r="BH131" i="10"/>
  <c r="BG131" i="10"/>
  <c r="BF131" i="10"/>
  <c r="T131" i="10"/>
  <c r="R131" i="10"/>
  <c r="P131" i="10"/>
  <c r="BI127" i="10"/>
  <c r="BH127" i="10"/>
  <c r="BG127" i="10"/>
  <c r="BF127" i="10"/>
  <c r="T127" i="10"/>
  <c r="R127" i="10"/>
  <c r="P127" i="10"/>
  <c r="BI124" i="10"/>
  <c r="BH124" i="10"/>
  <c r="BG124" i="10"/>
  <c r="BF124" i="10"/>
  <c r="T124" i="10"/>
  <c r="R124" i="10"/>
  <c r="P124" i="10"/>
  <c r="BI119" i="10"/>
  <c r="BH119" i="10"/>
  <c r="BG119" i="10"/>
  <c r="BF119" i="10"/>
  <c r="T119" i="10"/>
  <c r="R119" i="10"/>
  <c r="P119" i="10"/>
  <c r="BI114" i="10"/>
  <c r="BH114" i="10"/>
  <c r="BG114" i="10"/>
  <c r="BF114" i="10"/>
  <c r="T114" i="10"/>
  <c r="R114" i="10"/>
  <c r="P114" i="10"/>
  <c r="BI109" i="10"/>
  <c r="BH109" i="10"/>
  <c r="BG109" i="10"/>
  <c r="BF109" i="10"/>
  <c r="T109" i="10"/>
  <c r="R109" i="10"/>
  <c r="P109" i="10"/>
  <c r="BI103" i="10"/>
  <c r="BH103" i="10"/>
  <c r="BG103" i="10"/>
  <c r="BF103" i="10"/>
  <c r="T103" i="10"/>
  <c r="R103" i="10"/>
  <c r="P103" i="10"/>
  <c r="BI99" i="10"/>
  <c r="BH99" i="10"/>
  <c r="BG99" i="10"/>
  <c r="BF99" i="10"/>
  <c r="T99" i="10"/>
  <c r="R99" i="10"/>
  <c r="P99" i="10"/>
  <c r="BI94" i="10"/>
  <c r="BH94" i="10"/>
  <c r="BG94" i="10"/>
  <c r="BF94" i="10"/>
  <c r="T94" i="10"/>
  <c r="R94" i="10"/>
  <c r="P94" i="10"/>
  <c r="F87" i="10"/>
  <c r="F85" i="10"/>
  <c r="E83" i="10"/>
  <c r="F58" i="10"/>
  <c r="F56" i="10"/>
  <c r="E54" i="10"/>
  <c r="J26" i="10"/>
  <c r="E26" i="10"/>
  <c r="J59" i="10"/>
  <c r="J25" i="10"/>
  <c r="J23" i="10"/>
  <c r="E23" i="10"/>
  <c r="J87" i="10" s="1"/>
  <c r="J22" i="10"/>
  <c r="J20" i="10"/>
  <c r="E20" i="10"/>
  <c r="F88" i="10" s="1"/>
  <c r="J19" i="10"/>
  <c r="J14" i="10"/>
  <c r="J85" i="10" s="1"/>
  <c r="E7" i="10"/>
  <c r="E79" i="10" s="1"/>
  <c r="J39" i="9"/>
  <c r="J38" i="9"/>
  <c r="AY66" i="1" s="1"/>
  <c r="J37" i="9"/>
  <c r="AX66" i="1"/>
  <c r="BI153" i="9"/>
  <c r="BH153" i="9"/>
  <c r="BG153" i="9"/>
  <c r="BF153" i="9"/>
  <c r="T153" i="9"/>
  <c r="R153" i="9"/>
  <c r="P153" i="9"/>
  <c r="BI144" i="9"/>
  <c r="BH144" i="9"/>
  <c r="BG144" i="9"/>
  <c r="BF144" i="9"/>
  <c r="T144" i="9"/>
  <c r="R144" i="9"/>
  <c r="P144" i="9"/>
  <c r="BI137" i="9"/>
  <c r="BH137" i="9"/>
  <c r="BG137" i="9"/>
  <c r="BF137" i="9"/>
  <c r="T137" i="9"/>
  <c r="R137" i="9"/>
  <c r="P137" i="9"/>
  <c r="BI132" i="9"/>
  <c r="BH132" i="9"/>
  <c r="BG132" i="9"/>
  <c r="BF132" i="9"/>
  <c r="T132" i="9"/>
  <c r="R132" i="9"/>
  <c r="P132" i="9"/>
  <c r="BI127" i="9"/>
  <c r="BH127" i="9"/>
  <c r="BG127" i="9"/>
  <c r="BF127" i="9"/>
  <c r="T127" i="9"/>
  <c r="R127" i="9"/>
  <c r="P127" i="9"/>
  <c r="BI125" i="9"/>
  <c r="BH125" i="9"/>
  <c r="BG125" i="9"/>
  <c r="BF125" i="9"/>
  <c r="T125" i="9"/>
  <c r="R125" i="9"/>
  <c r="P125" i="9"/>
  <c r="BI123" i="9"/>
  <c r="BH123" i="9"/>
  <c r="BG123" i="9"/>
  <c r="BF123" i="9"/>
  <c r="T123" i="9"/>
  <c r="R123" i="9"/>
  <c r="P123" i="9"/>
  <c r="BI119" i="9"/>
  <c r="BH119" i="9"/>
  <c r="BG119" i="9"/>
  <c r="BF119" i="9"/>
  <c r="T119" i="9"/>
  <c r="R119" i="9"/>
  <c r="P119" i="9"/>
  <c r="BI117" i="9"/>
  <c r="BH117" i="9"/>
  <c r="BG117" i="9"/>
  <c r="BF117" i="9"/>
  <c r="T117" i="9"/>
  <c r="R117" i="9"/>
  <c r="P117" i="9"/>
  <c r="BI115" i="9"/>
  <c r="BH115" i="9"/>
  <c r="BG115" i="9"/>
  <c r="BF115" i="9"/>
  <c r="T115" i="9"/>
  <c r="R115" i="9"/>
  <c r="P115" i="9"/>
  <c r="BI113" i="9"/>
  <c r="BH113" i="9"/>
  <c r="BG113" i="9"/>
  <c r="BF113" i="9"/>
  <c r="T113" i="9"/>
  <c r="R113" i="9"/>
  <c r="P113" i="9"/>
  <c r="BI109" i="9"/>
  <c r="BH109" i="9"/>
  <c r="BG109" i="9"/>
  <c r="BF109" i="9"/>
  <c r="T109" i="9"/>
  <c r="R109" i="9"/>
  <c r="P109" i="9"/>
  <c r="BI104" i="9"/>
  <c r="BH104" i="9"/>
  <c r="BG104" i="9"/>
  <c r="BF104" i="9"/>
  <c r="T104" i="9"/>
  <c r="R104" i="9"/>
  <c r="P104" i="9"/>
  <c r="BI100" i="9"/>
  <c r="BH100" i="9"/>
  <c r="BG100" i="9"/>
  <c r="BF100" i="9"/>
  <c r="T100" i="9"/>
  <c r="R100" i="9"/>
  <c r="P100" i="9"/>
  <c r="BI95" i="9"/>
  <c r="BH95" i="9"/>
  <c r="BG95" i="9"/>
  <c r="BF95" i="9"/>
  <c r="T95" i="9"/>
  <c r="R95" i="9"/>
  <c r="P95" i="9"/>
  <c r="BI91" i="9"/>
  <c r="BH91" i="9"/>
  <c r="BG91" i="9"/>
  <c r="BF91" i="9"/>
  <c r="T91" i="9"/>
  <c r="R91" i="9"/>
  <c r="P91" i="9"/>
  <c r="F84" i="9"/>
  <c r="F82" i="9"/>
  <c r="E80" i="9"/>
  <c r="F58" i="9"/>
  <c r="F56" i="9"/>
  <c r="E54" i="9"/>
  <c r="J26" i="9"/>
  <c r="E26" i="9"/>
  <c r="J85" i="9" s="1"/>
  <c r="J25" i="9"/>
  <c r="J23" i="9"/>
  <c r="E23" i="9"/>
  <c r="J84" i="9"/>
  <c r="J22" i="9"/>
  <c r="J20" i="9"/>
  <c r="E20" i="9"/>
  <c r="F59" i="9" s="1"/>
  <c r="J19" i="9"/>
  <c r="J14" i="9"/>
  <c r="J82" i="9"/>
  <c r="E7" i="9"/>
  <c r="E76" i="9" s="1"/>
  <c r="J39" i="8"/>
  <c r="J38" i="8"/>
  <c r="AY65" i="1"/>
  <c r="J37" i="8"/>
  <c r="AX65" i="1" s="1"/>
  <c r="BI423" i="8"/>
  <c r="BH423" i="8"/>
  <c r="BG423" i="8"/>
  <c r="BF423" i="8"/>
  <c r="T423" i="8"/>
  <c r="R423" i="8"/>
  <c r="P423" i="8"/>
  <c r="BI417" i="8"/>
  <c r="BH417" i="8"/>
  <c r="BG417" i="8"/>
  <c r="BF417" i="8"/>
  <c r="T417" i="8"/>
  <c r="R417" i="8"/>
  <c r="P417" i="8"/>
  <c r="BI414" i="8"/>
  <c r="BH414" i="8"/>
  <c r="BG414" i="8"/>
  <c r="BF414" i="8"/>
  <c r="T414" i="8"/>
  <c r="R414" i="8"/>
  <c r="P414" i="8"/>
  <c r="BI411" i="8"/>
  <c r="BH411" i="8"/>
  <c r="BG411" i="8"/>
  <c r="BF411" i="8"/>
  <c r="T411" i="8"/>
  <c r="R411" i="8"/>
  <c r="P411" i="8"/>
  <c r="BI405" i="8"/>
  <c r="BH405" i="8"/>
  <c r="BG405" i="8"/>
  <c r="BF405" i="8"/>
  <c r="T405" i="8"/>
  <c r="R405" i="8"/>
  <c r="P405" i="8"/>
  <c r="BI400" i="8"/>
  <c r="BH400" i="8"/>
  <c r="BG400" i="8"/>
  <c r="BF400" i="8"/>
  <c r="T400" i="8"/>
  <c r="T399" i="8"/>
  <c r="R400" i="8"/>
  <c r="R399" i="8" s="1"/>
  <c r="P400" i="8"/>
  <c r="P399" i="8" s="1"/>
  <c r="BI396" i="8"/>
  <c r="BH396" i="8"/>
  <c r="BG396" i="8"/>
  <c r="BF396" i="8"/>
  <c r="T396" i="8"/>
  <c r="R396" i="8"/>
  <c r="P396" i="8"/>
  <c r="BI393" i="8"/>
  <c r="BH393" i="8"/>
  <c r="BG393" i="8"/>
  <c r="BF393" i="8"/>
  <c r="T393" i="8"/>
  <c r="R393" i="8"/>
  <c r="P393" i="8"/>
  <c r="BI390" i="8"/>
  <c r="BH390" i="8"/>
  <c r="BG390" i="8"/>
  <c r="BF390" i="8"/>
  <c r="T390" i="8"/>
  <c r="R390" i="8"/>
  <c r="P390" i="8"/>
  <c r="BI387" i="8"/>
  <c r="BH387" i="8"/>
  <c r="BG387" i="8"/>
  <c r="BF387" i="8"/>
  <c r="T387" i="8"/>
  <c r="R387" i="8"/>
  <c r="P387" i="8"/>
  <c r="BI384" i="8"/>
  <c r="BH384" i="8"/>
  <c r="BG384" i="8"/>
  <c r="BF384" i="8"/>
  <c r="T384" i="8"/>
  <c r="R384" i="8"/>
  <c r="P384" i="8"/>
  <c r="BI380" i="8"/>
  <c r="BH380" i="8"/>
  <c r="BG380" i="8"/>
  <c r="BF380" i="8"/>
  <c r="T380" i="8"/>
  <c r="R380" i="8"/>
  <c r="P380" i="8"/>
  <c r="BI374" i="8"/>
  <c r="BH374" i="8"/>
  <c r="BG374" i="8"/>
  <c r="BF374" i="8"/>
  <c r="T374" i="8"/>
  <c r="R374" i="8"/>
  <c r="P374" i="8"/>
  <c r="BI370" i="8"/>
  <c r="BH370" i="8"/>
  <c r="BG370" i="8"/>
  <c r="BF370" i="8"/>
  <c r="T370" i="8"/>
  <c r="R370" i="8"/>
  <c r="P370" i="8"/>
  <c r="BI367" i="8"/>
  <c r="BH367" i="8"/>
  <c r="BG367" i="8"/>
  <c r="BF367" i="8"/>
  <c r="T367" i="8"/>
  <c r="R367" i="8"/>
  <c r="P367" i="8"/>
  <c r="BI364" i="8"/>
  <c r="BH364" i="8"/>
  <c r="BG364" i="8"/>
  <c r="BF364" i="8"/>
  <c r="T364" i="8"/>
  <c r="R364" i="8"/>
  <c r="P364" i="8"/>
  <c r="BI359" i="8"/>
  <c r="BH359" i="8"/>
  <c r="BG359" i="8"/>
  <c r="BF359" i="8"/>
  <c r="T359" i="8"/>
  <c r="R359" i="8"/>
  <c r="P359" i="8"/>
  <c r="BI353" i="8"/>
  <c r="BH353" i="8"/>
  <c r="BG353" i="8"/>
  <c r="BF353" i="8"/>
  <c r="T353" i="8"/>
  <c r="R353" i="8"/>
  <c r="P353" i="8"/>
  <c r="BI350" i="8"/>
  <c r="BH350" i="8"/>
  <c r="BG350" i="8"/>
  <c r="BF350" i="8"/>
  <c r="T350" i="8"/>
  <c r="R350" i="8"/>
  <c r="P350" i="8"/>
  <c r="BI341" i="8"/>
  <c r="BH341" i="8"/>
  <c r="BG341" i="8"/>
  <c r="BF341" i="8"/>
  <c r="T341" i="8"/>
  <c r="R341" i="8"/>
  <c r="P341" i="8"/>
  <c r="BI337" i="8"/>
  <c r="BH337" i="8"/>
  <c r="BG337" i="8"/>
  <c r="BF337" i="8"/>
  <c r="T337" i="8"/>
  <c r="R337" i="8"/>
  <c r="P337" i="8"/>
  <c r="BI332" i="8"/>
  <c r="BH332" i="8"/>
  <c r="BG332" i="8"/>
  <c r="BF332" i="8"/>
  <c r="T332" i="8"/>
  <c r="R332" i="8"/>
  <c r="P332" i="8"/>
  <c r="BI326" i="8"/>
  <c r="BH326" i="8"/>
  <c r="BG326" i="8"/>
  <c r="BF326" i="8"/>
  <c r="T326" i="8"/>
  <c r="R326" i="8"/>
  <c r="P326" i="8"/>
  <c r="BI324" i="8"/>
  <c r="BH324" i="8"/>
  <c r="BG324" i="8"/>
  <c r="BF324" i="8"/>
  <c r="T324" i="8"/>
  <c r="R324" i="8"/>
  <c r="P324" i="8"/>
  <c r="BI318" i="8"/>
  <c r="BH318" i="8"/>
  <c r="BG318" i="8"/>
  <c r="BF318" i="8"/>
  <c r="T318" i="8"/>
  <c r="R318" i="8"/>
  <c r="P318" i="8"/>
  <c r="BI307" i="8"/>
  <c r="BH307" i="8"/>
  <c r="BG307" i="8"/>
  <c r="BF307" i="8"/>
  <c r="T307" i="8"/>
  <c r="R307" i="8"/>
  <c r="P307" i="8"/>
  <c r="BI303" i="8"/>
  <c r="BH303" i="8"/>
  <c r="BG303" i="8"/>
  <c r="BF303" i="8"/>
  <c r="T303" i="8"/>
  <c r="R303" i="8"/>
  <c r="P303" i="8"/>
  <c r="BI296" i="8"/>
  <c r="BH296" i="8"/>
  <c r="BG296" i="8"/>
  <c r="BF296" i="8"/>
  <c r="T296" i="8"/>
  <c r="R296" i="8"/>
  <c r="P296" i="8"/>
  <c r="BI290" i="8"/>
  <c r="BH290" i="8"/>
  <c r="BG290" i="8"/>
  <c r="BF290" i="8"/>
  <c r="T290" i="8"/>
  <c r="R290" i="8"/>
  <c r="P290" i="8"/>
  <c r="BI283" i="8"/>
  <c r="BH283" i="8"/>
  <c r="BG283" i="8"/>
  <c r="BF283" i="8"/>
  <c r="T283" i="8"/>
  <c r="R283" i="8"/>
  <c r="P283" i="8"/>
  <c r="BI277" i="8"/>
  <c r="BH277" i="8"/>
  <c r="BG277" i="8"/>
  <c r="BF277" i="8"/>
  <c r="T277" i="8"/>
  <c r="R277" i="8"/>
  <c r="P277" i="8"/>
  <c r="BI270" i="8"/>
  <c r="BH270" i="8"/>
  <c r="BG270" i="8"/>
  <c r="BF270" i="8"/>
  <c r="T270" i="8"/>
  <c r="R270" i="8"/>
  <c r="P270" i="8"/>
  <c r="BI267" i="8"/>
  <c r="BH267" i="8"/>
  <c r="BG267" i="8"/>
  <c r="BF267" i="8"/>
  <c r="T267" i="8"/>
  <c r="R267" i="8"/>
  <c r="P267" i="8"/>
  <c r="BI261" i="8"/>
  <c r="BH261" i="8"/>
  <c r="BG261" i="8"/>
  <c r="BF261" i="8"/>
  <c r="T261" i="8"/>
  <c r="R261" i="8"/>
  <c r="P261" i="8"/>
  <c r="BI259" i="8"/>
  <c r="BH259" i="8"/>
  <c r="BG259" i="8"/>
  <c r="BF259" i="8"/>
  <c r="T259" i="8"/>
  <c r="R259" i="8"/>
  <c r="P259" i="8"/>
  <c r="BI257" i="8"/>
  <c r="BH257" i="8"/>
  <c r="BG257" i="8"/>
  <c r="BF257" i="8"/>
  <c r="T257" i="8"/>
  <c r="R257" i="8"/>
  <c r="P257" i="8"/>
  <c r="BI255" i="8"/>
  <c r="BH255" i="8"/>
  <c r="BG255" i="8"/>
  <c r="BF255" i="8"/>
  <c r="T255" i="8"/>
  <c r="R255" i="8"/>
  <c r="P255" i="8"/>
  <c r="BI248" i="8"/>
  <c r="BH248" i="8"/>
  <c r="BG248" i="8"/>
  <c r="BF248" i="8"/>
  <c r="T248" i="8"/>
  <c r="R248" i="8"/>
  <c r="P248" i="8"/>
  <c r="BI245" i="8"/>
  <c r="BH245" i="8"/>
  <c r="BG245" i="8"/>
  <c r="BF245" i="8"/>
  <c r="T245" i="8"/>
  <c r="R245" i="8"/>
  <c r="P245" i="8"/>
  <c r="BI240" i="8"/>
  <c r="BH240" i="8"/>
  <c r="BG240" i="8"/>
  <c r="BF240" i="8"/>
  <c r="T240" i="8"/>
  <c r="R240" i="8"/>
  <c r="P240" i="8"/>
  <c r="BI235" i="8"/>
  <c r="BH235" i="8"/>
  <c r="BG235" i="8"/>
  <c r="BF235" i="8"/>
  <c r="T235" i="8"/>
  <c r="R235" i="8"/>
  <c r="P235" i="8"/>
  <c r="BI232" i="8"/>
  <c r="BH232" i="8"/>
  <c r="BG232" i="8"/>
  <c r="BF232" i="8"/>
  <c r="T232" i="8"/>
  <c r="R232" i="8"/>
  <c r="P232" i="8"/>
  <c r="BI223" i="8"/>
  <c r="BH223" i="8"/>
  <c r="BG223" i="8"/>
  <c r="BF223" i="8"/>
  <c r="T223" i="8"/>
  <c r="R223" i="8"/>
  <c r="P223" i="8"/>
  <c r="BI219" i="8"/>
  <c r="BH219" i="8"/>
  <c r="BG219" i="8"/>
  <c r="BF219" i="8"/>
  <c r="T219" i="8"/>
  <c r="R219" i="8"/>
  <c r="P219" i="8"/>
  <c r="BI215" i="8"/>
  <c r="BH215" i="8"/>
  <c r="BG215" i="8"/>
  <c r="BF215" i="8"/>
  <c r="T215" i="8"/>
  <c r="R215" i="8"/>
  <c r="P215" i="8"/>
  <c r="BI212" i="8"/>
  <c r="BH212" i="8"/>
  <c r="BG212" i="8"/>
  <c r="BF212" i="8"/>
  <c r="T212" i="8"/>
  <c r="R212" i="8"/>
  <c r="P212" i="8"/>
  <c r="BI204" i="8"/>
  <c r="BH204" i="8"/>
  <c r="BG204" i="8"/>
  <c r="BF204" i="8"/>
  <c r="T204" i="8"/>
  <c r="R204" i="8"/>
  <c r="P204" i="8"/>
  <c r="BI201" i="8"/>
  <c r="BH201" i="8"/>
  <c r="BG201" i="8"/>
  <c r="BF201" i="8"/>
  <c r="T201" i="8"/>
  <c r="R201" i="8"/>
  <c r="P201" i="8"/>
  <c r="BI195" i="8"/>
  <c r="BH195" i="8"/>
  <c r="BG195" i="8"/>
  <c r="BF195" i="8"/>
  <c r="T195" i="8"/>
  <c r="R195" i="8"/>
  <c r="P195" i="8"/>
  <c r="BI191" i="8"/>
  <c r="BH191" i="8"/>
  <c r="BG191" i="8"/>
  <c r="BF191" i="8"/>
  <c r="T191" i="8"/>
  <c r="R191" i="8"/>
  <c r="P191" i="8"/>
  <c r="BI186" i="8"/>
  <c r="BH186" i="8"/>
  <c r="BG186" i="8"/>
  <c r="BF186" i="8"/>
  <c r="T186" i="8"/>
  <c r="R186" i="8"/>
  <c r="P186" i="8"/>
  <c r="BI183" i="8"/>
  <c r="BH183" i="8"/>
  <c r="BG183" i="8"/>
  <c r="BF183" i="8"/>
  <c r="T183" i="8"/>
  <c r="R183" i="8"/>
  <c r="P183" i="8"/>
  <c r="BI180" i="8"/>
  <c r="BH180" i="8"/>
  <c r="BG180" i="8"/>
  <c r="BF180" i="8"/>
  <c r="T180" i="8"/>
  <c r="R180" i="8"/>
  <c r="P180" i="8"/>
  <c r="BI174" i="8"/>
  <c r="BH174" i="8"/>
  <c r="BG174" i="8"/>
  <c r="BF174" i="8"/>
  <c r="T174" i="8"/>
  <c r="R174" i="8"/>
  <c r="P174" i="8"/>
  <c r="BI169" i="8"/>
  <c r="BH169" i="8"/>
  <c r="BG169" i="8"/>
  <c r="BF169" i="8"/>
  <c r="T169" i="8"/>
  <c r="R169" i="8"/>
  <c r="P169" i="8"/>
  <c r="BI163" i="8"/>
  <c r="BH163" i="8"/>
  <c r="BG163" i="8"/>
  <c r="BF163" i="8"/>
  <c r="T163" i="8"/>
  <c r="R163" i="8"/>
  <c r="P163" i="8"/>
  <c r="BI160" i="8"/>
  <c r="BH160" i="8"/>
  <c r="BG160" i="8"/>
  <c r="BF160" i="8"/>
  <c r="T160" i="8"/>
  <c r="R160" i="8"/>
  <c r="P160" i="8"/>
  <c r="BI157" i="8"/>
  <c r="BH157" i="8"/>
  <c r="BG157" i="8"/>
  <c r="BF157" i="8"/>
  <c r="T157" i="8"/>
  <c r="R157" i="8"/>
  <c r="P157" i="8"/>
  <c r="BI154" i="8"/>
  <c r="BH154" i="8"/>
  <c r="BG154" i="8"/>
  <c r="BF154" i="8"/>
  <c r="T154" i="8"/>
  <c r="R154" i="8"/>
  <c r="P154" i="8"/>
  <c r="BI149" i="8"/>
  <c r="BH149" i="8"/>
  <c r="BG149" i="8"/>
  <c r="BF149" i="8"/>
  <c r="T149" i="8"/>
  <c r="R149" i="8"/>
  <c r="P149" i="8"/>
  <c r="BI146" i="8"/>
  <c r="BH146" i="8"/>
  <c r="BG146" i="8"/>
  <c r="BF146" i="8"/>
  <c r="T146" i="8"/>
  <c r="R146" i="8"/>
  <c r="P146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3" i="8"/>
  <c r="BH133" i="8"/>
  <c r="BG133" i="8"/>
  <c r="BF133" i="8"/>
  <c r="T133" i="8"/>
  <c r="R133" i="8"/>
  <c r="P133" i="8"/>
  <c r="BI125" i="8"/>
  <c r="BH125" i="8"/>
  <c r="BG125" i="8"/>
  <c r="BF125" i="8"/>
  <c r="T125" i="8"/>
  <c r="R125" i="8"/>
  <c r="P125" i="8"/>
  <c r="BI119" i="8"/>
  <c r="BH119" i="8"/>
  <c r="BG119" i="8"/>
  <c r="BF119" i="8"/>
  <c r="T119" i="8"/>
  <c r="R119" i="8"/>
  <c r="P119" i="8"/>
  <c r="BI113" i="8"/>
  <c r="BH113" i="8"/>
  <c r="BG113" i="8"/>
  <c r="BF113" i="8"/>
  <c r="T113" i="8"/>
  <c r="R113" i="8"/>
  <c r="P113" i="8"/>
  <c r="BI109" i="8"/>
  <c r="BH109" i="8"/>
  <c r="BG109" i="8"/>
  <c r="BF109" i="8"/>
  <c r="T109" i="8"/>
  <c r="R109" i="8"/>
  <c r="P109" i="8"/>
  <c r="BI104" i="8"/>
  <c r="BH104" i="8"/>
  <c r="BG104" i="8"/>
  <c r="BF104" i="8"/>
  <c r="T104" i="8"/>
  <c r="R104" i="8"/>
  <c r="P104" i="8"/>
  <c r="BI98" i="8"/>
  <c r="BH98" i="8"/>
  <c r="BG98" i="8"/>
  <c r="BF98" i="8"/>
  <c r="T98" i="8"/>
  <c r="R98" i="8"/>
  <c r="P98" i="8"/>
  <c r="F91" i="8"/>
  <c r="F89" i="8"/>
  <c r="E87" i="8"/>
  <c r="F58" i="8"/>
  <c r="F56" i="8"/>
  <c r="E54" i="8"/>
  <c r="J26" i="8"/>
  <c r="E26" i="8"/>
  <c r="J59" i="8" s="1"/>
  <c r="J25" i="8"/>
  <c r="J23" i="8"/>
  <c r="E23" i="8"/>
  <c r="J91" i="8" s="1"/>
  <c r="J22" i="8"/>
  <c r="J20" i="8"/>
  <c r="E20" i="8"/>
  <c r="F92" i="8" s="1"/>
  <c r="J19" i="8"/>
  <c r="J14" i="8"/>
  <c r="J56" i="8" s="1"/>
  <c r="E7" i="8"/>
  <c r="E50" i="8"/>
  <c r="J39" i="7"/>
  <c r="J38" i="7"/>
  <c r="AY63" i="1" s="1"/>
  <c r="J37" i="7"/>
  <c r="AX63" i="1"/>
  <c r="BI168" i="7"/>
  <c r="BH168" i="7"/>
  <c r="BG168" i="7"/>
  <c r="BF168" i="7"/>
  <c r="T168" i="7"/>
  <c r="R168" i="7"/>
  <c r="P168" i="7"/>
  <c r="BI159" i="7"/>
  <c r="BH159" i="7"/>
  <c r="BG159" i="7"/>
  <c r="BF159" i="7"/>
  <c r="T159" i="7"/>
  <c r="R159" i="7"/>
  <c r="P159" i="7"/>
  <c r="BI152" i="7"/>
  <c r="BH152" i="7"/>
  <c r="BG152" i="7"/>
  <c r="BF152" i="7"/>
  <c r="T152" i="7"/>
  <c r="R152" i="7"/>
  <c r="P152" i="7"/>
  <c r="BI147" i="7"/>
  <c r="BH147" i="7"/>
  <c r="BG147" i="7"/>
  <c r="BF147" i="7"/>
  <c r="T147" i="7"/>
  <c r="R147" i="7"/>
  <c r="P147" i="7"/>
  <c r="BI141" i="7"/>
  <c r="BH141" i="7"/>
  <c r="BG141" i="7"/>
  <c r="BF141" i="7"/>
  <c r="T141" i="7"/>
  <c r="R141" i="7"/>
  <c r="P141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3" i="7"/>
  <c r="BH123" i="7"/>
  <c r="BG123" i="7"/>
  <c r="BF123" i="7"/>
  <c r="T123" i="7"/>
  <c r="R123" i="7"/>
  <c r="P123" i="7"/>
  <c r="BI118" i="7"/>
  <c r="BH118" i="7"/>
  <c r="BG118" i="7"/>
  <c r="BF118" i="7"/>
  <c r="T118" i="7"/>
  <c r="R118" i="7"/>
  <c r="P118" i="7"/>
  <c r="BI116" i="7"/>
  <c r="BH116" i="7"/>
  <c r="BG116" i="7"/>
  <c r="BF116" i="7"/>
  <c r="T116" i="7"/>
  <c r="R116" i="7"/>
  <c r="P116" i="7"/>
  <c r="BI114" i="7"/>
  <c r="BH114" i="7"/>
  <c r="BG114" i="7"/>
  <c r="BF114" i="7"/>
  <c r="T114" i="7"/>
  <c r="R114" i="7"/>
  <c r="P114" i="7"/>
  <c r="BI110" i="7"/>
  <c r="BH110" i="7"/>
  <c r="BG110" i="7"/>
  <c r="BF110" i="7"/>
  <c r="T110" i="7"/>
  <c r="R110" i="7"/>
  <c r="P110" i="7"/>
  <c r="BI105" i="7"/>
  <c r="BH105" i="7"/>
  <c r="BG105" i="7"/>
  <c r="BF105" i="7"/>
  <c r="T105" i="7"/>
  <c r="R105" i="7"/>
  <c r="P105" i="7"/>
  <c r="BI100" i="7"/>
  <c r="BH100" i="7"/>
  <c r="BG100" i="7"/>
  <c r="BF100" i="7"/>
  <c r="T100" i="7"/>
  <c r="R100" i="7"/>
  <c r="P100" i="7"/>
  <c r="BI95" i="7"/>
  <c r="BH95" i="7"/>
  <c r="BG95" i="7"/>
  <c r="BF95" i="7"/>
  <c r="T95" i="7"/>
  <c r="R95" i="7"/>
  <c r="P95" i="7"/>
  <c r="BI91" i="7"/>
  <c r="BH91" i="7"/>
  <c r="BG91" i="7"/>
  <c r="BF91" i="7"/>
  <c r="T91" i="7"/>
  <c r="R91" i="7"/>
  <c r="P91" i="7"/>
  <c r="F84" i="7"/>
  <c r="F82" i="7"/>
  <c r="E80" i="7"/>
  <c r="F58" i="7"/>
  <c r="F56" i="7"/>
  <c r="E54" i="7"/>
  <c r="J26" i="7"/>
  <c r="E26" i="7"/>
  <c r="J85" i="7" s="1"/>
  <c r="J25" i="7"/>
  <c r="J23" i="7"/>
  <c r="E23" i="7"/>
  <c r="J58" i="7" s="1"/>
  <c r="J22" i="7"/>
  <c r="J20" i="7"/>
  <c r="E20" i="7"/>
  <c r="F59" i="7" s="1"/>
  <c r="J19" i="7"/>
  <c r="J14" i="7"/>
  <c r="J56" i="7"/>
  <c r="E7" i="7"/>
  <c r="E50" i="7" s="1"/>
  <c r="J39" i="6"/>
  <c r="J38" i="6"/>
  <c r="AY62" i="1" s="1"/>
  <c r="J37" i="6"/>
  <c r="AX62" i="1" s="1"/>
  <c r="BI404" i="6"/>
  <c r="BH404" i="6"/>
  <c r="BG404" i="6"/>
  <c r="BF404" i="6"/>
  <c r="T404" i="6"/>
  <c r="R404" i="6"/>
  <c r="P404" i="6"/>
  <c r="BI398" i="6"/>
  <c r="BH398" i="6"/>
  <c r="BG398" i="6"/>
  <c r="BF398" i="6"/>
  <c r="T398" i="6"/>
  <c r="R398" i="6"/>
  <c r="P398" i="6"/>
  <c r="BI395" i="6"/>
  <c r="BH395" i="6"/>
  <c r="BG395" i="6"/>
  <c r="BF395" i="6"/>
  <c r="T395" i="6"/>
  <c r="R395" i="6"/>
  <c r="P395" i="6"/>
  <c r="BI392" i="6"/>
  <c r="BH392" i="6"/>
  <c r="BG392" i="6"/>
  <c r="BF392" i="6"/>
  <c r="T392" i="6"/>
  <c r="R392" i="6"/>
  <c r="P392" i="6"/>
  <c r="BI386" i="6"/>
  <c r="BH386" i="6"/>
  <c r="BG386" i="6"/>
  <c r="BF386" i="6"/>
  <c r="T386" i="6"/>
  <c r="R386" i="6"/>
  <c r="P386" i="6"/>
  <c r="BI381" i="6"/>
  <c r="BH381" i="6"/>
  <c r="BG381" i="6"/>
  <c r="BF381" i="6"/>
  <c r="T381" i="6"/>
  <c r="T380" i="6"/>
  <c r="R381" i="6"/>
  <c r="R380" i="6" s="1"/>
  <c r="P381" i="6"/>
  <c r="P380" i="6"/>
  <c r="BI377" i="6"/>
  <c r="BH377" i="6"/>
  <c r="BG377" i="6"/>
  <c r="BF377" i="6"/>
  <c r="T377" i="6"/>
  <c r="R377" i="6"/>
  <c r="P377" i="6"/>
  <c r="BI374" i="6"/>
  <c r="BH374" i="6"/>
  <c r="BG374" i="6"/>
  <c r="BF374" i="6"/>
  <c r="T374" i="6"/>
  <c r="R374" i="6"/>
  <c r="P374" i="6"/>
  <c r="BI370" i="6"/>
  <c r="BH370" i="6"/>
  <c r="BG370" i="6"/>
  <c r="BF370" i="6"/>
  <c r="T370" i="6"/>
  <c r="R370" i="6"/>
  <c r="P370" i="6"/>
  <c r="BI367" i="6"/>
  <c r="BH367" i="6"/>
  <c r="BG367" i="6"/>
  <c r="BF367" i="6"/>
  <c r="T367" i="6"/>
  <c r="R367" i="6"/>
  <c r="P367" i="6"/>
  <c r="BI364" i="6"/>
  <c r="BH364" i="6"/>
  <c r="BG364" i="6"/>
  <c r="BF364" i="6"/>
  <c r="T364" i="6"/>
  <c r="R364" i="6"/>
  <c r="P364" i="6"/>
  <c r="BI361" i="6"/>
  <c r="BH361" i="6"/>
  <c r="BG361" i="6"/>
  <c r="BF361" i="6"/>
  <c r="T361" i="6"/>
  <c r="R361" i="6"/>
  <c r="P361" i="6"/>
  <c r="BI355" i="6"/>
  <c r="BH355" i="6"/>
  <c r="BG355" i="6"/>
  <c r="BF355" i="6"/>
  <c r="T355" i="6"/>
  <c r="R355" i="6"/>
  <c r="P355" i="6"/>
  <c r="BI352" i="6"/>
  <c r="BH352" i="6"/>
  <c r="BG352" i="6"/>
  <c r="BF352" i="6"/>
  <c r="T352" i="6"/>
  <c r="R352" i="6"/>
  <c r="P352" i="6"/>
  <c r="BI343" i="6"/>
  <c r="BH343" i="6"/>
  <c r="BG343" i="6"/>
  <c r="BF343" i="6"/>
  <c r="T343" i="6"/>
  <c r="R343" i="6"/>
  <c r="P343" i="6"/>
  <c r="BI339" i="6"/>
  <c r="BH339" i="6"/>
  <c r="BG339" i="6"/>
  <c r="BF339" i="6"/>
  <c r="T339" i="6"/>
  <c r="R339" i="6"/>
  <c r="P339" i="6"/>
  <c r="BI334" i="6"/>
  <c r="BH334" i="6"/>
  <c r="BG334" i="6"/>
  <c r="BF334" i="6"/>
  <c r="T334" i="6"/>
  <c r="R334" i="6"/>
  <c r="P334" i="6"/>
  <c r="BI327" i="6"/>
  <c r="BH327" i="6"/>
  <c r="BG327" i="6"/>
  <c r="BF327" i="6"/>
  <c r="T327" i="6"/>
  <c r="R327" i="6"/>
  <c r="P327" i="6"/>
  <c r="BI325" i="6"/>
  <c r="BH325" i="6"/>
  <c r="BG325" i="6"/>
  <c r="BF325" i="6"/>
  <c r="T325" i="6"/>
  <c r="R325" i="6"/>
  <c r="P325" i="6"/>
  <c r="BI318" i="6"/>
  <c r="BH318" i="6"/>
  <c r="BG318" i="6"/>
  <c r="BF318" i="6"/>
  <c r="T318" i="6"/>
  <c r="R318" i="6"/>
  <c r="P318" i="6"/>
  <c r="BI307" i="6"/>
  <c r="BH307" i="6"/>
  <c r="BG307" i="6"/>
  <c r="BF307" i="6"/>
  <c r="T307" i="6"/>
  <c r="R307" i="6"/>
  <c r="P307" i="6"/>
  <c r="BI303" i="6"/>
  <c r="BH303" i="6"/>
  <c r="BG303" i="6"/>
  <c r="BF303" i="6"/>
  <c r="T303" i="6"/>
  <c r="R303" i="6"/>
  <c r="P303" i="6"/>
  <c r="BI296" i="6"/>
  <c r="BH296" i="6"/>
  <c r="BG296" i="6"/>
  <c r="BF296" i="6"/>
  <c r="T296" i="6"/>
  <c r="R296" i="6"/>
  <c r="P296" i="6"/>
  <c r="BI290" i="6"/>
  <c r="BH290" i="6"/>
  <c r="BG290" i="6"/>
  <c r="BF290" i="6"/>
  <c r="T290" i="6"/>
  <c r="R290" i="6"/>
  <c r="P290" i="6"/>
  <c r="BI283" i="6"/>
  <c r="BH283" i="6"/>
  <c r="BG283" i="6"/>
  <c r="BF283" i="6"/>
  <c r="T283" i="6"/>
  <c r="R283" i="6"/>
  <c r="P283" i="6"/>
  <c r="BI277" i="6"/>
  <c r="BH277" i="6"/>
  <c r="BG277" i="6"/>
  <c r="BF277" i="6"/>
  <c r="T277" i="6"/>
  <c r="R277" i="6"/>
  <c r="P277" i="6"/>
  <c r="BI270" i="6"/>
  <c r="BH270" i="6"/>
  <c r="BG270" i="6"/>
  <c r="BF270" i="6"/>
  <c r="T270" i="6"/>
  <c r="R270" i="6"/>
  <c r="P270" i="6"/>
  <c r="BI267" i="6"/>
  <c r="BH267" i="6"/>
  <c r="BG267" i="6"/>
  <c r="BF267" i="6"/>
  <c r="T267" i="6"/>
  <c r="R267" i="6"/>
  <c r="P267" i="6"/>
  <c r="BI261" i="6"/>
  <c r="BH261" i="6"/>
  <c r="BG261" i="6"/>
  <c r="BF261" i="6"/>
  <c r="T261" i="6"/>
  <c r="R261" i="6"/>
  <c r="P261" i="6"/>
  <c r="BI259" i="6"/>
  <c r="BH259" i="6"/>
  <c r="BG259" i="6"/>
  <c r="BF259" i="6"/>
  <c r="T259" i="6"/>
  <c r="R259" i="6"/>
  <c r="P259" i="6"/>
  <c r="BI257" i="6"/>
  <c r="BH257" i="6"/>
  <c r="BG257" i="6"/>
  <c r="BF257" i="6"/>
  <c r="T257" i="6"/>
  <c r="R257" i="6"/>
  <c r="P257" i="6"/>
  <c r="BI255" i="6"/>
  <c r="BH255" i="6"/>
  <c r="BG255" i="6"/>
  <c r="BF255" i="6"/>
  <c r="T255" i="6"/>
  <c r="R255" i="6"/>
  <c r="P255" i="6"/>
  <c r="BI248" i="6"/>
  <c r="BH248" i="6"/>
  <c r="BG248" i="6"/>
  <c r="BF248" i="6"/>
  <c r="T248" i="6"/>
  <c r="R248" i="6"/>
  <c r="P248" i="6"/>
  <c r="BI245" i="6"/>
  <c r="BH245" i="6"/>
  <c r="BG245" i="6"/>
  <c r="BF245" i="6"/>
  <c r="T245" i="6"/>
  <c r="R245" i="6"/>
  <c r="P245" i="6"/>
  <c r="BI240" i="6"/>
  <c r="BH240" i="6"/>
  <c r="BG240" i="6"/>
  <c r="BF240" i="6"/>
  <c r="T240" i="6"/>
  <c r="R240" i="6"/>
  <c r="P240" i="6"/>
  <c r="BI235" i="6"/>
  <c r="BH235" i="6"/>
  <c r="BG235" i="6"/>
  <c r="BF235" i="6"/>
  <c r="T235" i="6"/>
  <c r="R235" i="6"/>
  <c r="P235" i="6"/>
  <c r="BI232" i="6"/>
  <c r="BH232" i="6"/>
  <c r="BG232" i="6"/>
  <c r="BF232" i="6"/>
  <c r="T232" i="6"/>
  <c r="R232" i="6"/>
  <c r="P232" i="6"/>
  <c r="BI223" i="6"/>
  <c r="BH223" i="6"/>
  <c r="BG223" i="6"/>
  <c r="BF223" i="6"/>
  <c r="T223" i="6"/>
  <c r="R223" i="6"/>
  <c r="P223" i="6"/>
  <c r="BI219" i="6"/>
  <c r="BH219" i="6"/>
  <c r="BG219" i="6"/>
  <c r="BF219" i="6"/>
  <c r="T219" i="6"/>
  <c r="R219" i="6"/>
  <c r="P219" i="6"/>
  <c r="BI215" i="6"/>
  <c r="BH215" i="6"/>
  <c r="BG215" i="6"/>
  <c r="BF215" i="6"/>
  <c r="T215" i="6"/>
  <c r="R215" i="6"/>
  <c r="P215" i="6"/>
  <c r="BI212" i="6"/>
  <c r="BH212" i="6"/>
  <c r="BG212" i="6"/>
  <c r="BF212" i="6"/>
  <c r="T212" i="6"/>
  <c r="R212" i="6"/>
  <c r="P212" i="6"/>
  <c r="BI204" i="6"/>
  <c r="BH204" i="6"/>
  <c r="BG204" i="6"/>
  <c r="BF204" i="6"/>
  <c r="T204" i="6"/>
  <c r="R204" i="6"/>
  <c r="P204" i="6"/>
  <c r="BI201" i="6"/>
  <c r="BH201" i="6"/>
  <c r="BG201" i="6"/>
  <c r="BF201" i="6"/>
  <c r="T201" i="6"/>
  <c r="R201" i="6"/>
  <c r="P201" i="6"/>
  <c r="BI195" i="6"/>
  <c r="BH195" i="6"/>
  <c r="BG195" i="6"/>
  <c r="BF195" i="6"/>
  <c r="T195" i="6"/>
  <c r="R195" i="6"/>
  <c r="P195" i="6"/>
  <c r="BI191" i="6"/>
  <c r="BH191" i="6"/>
  <c r="BG191" i="6"/>
  <c r="BF191" i="6"/>
  <c r="T191" i="6"/>
  <c r="R191" i="6"/>
  <c r="P191" i="6"/>
  <c r="BI185" i="6"/>
  <c r="BH185" i="6"/>
  <c r="BG185" i="6"/>
  <c r="BF185" i="6"/>
  <c r="T185" i="6"/>
  <c r="R185" i="6"/>
  <c r="P185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3" i="6"/>
  <c r="BH173" i="6"/>
  <c r="BG173" i="6"/>
  <c r="BF173" i="6"/>
  <c r="T173" i="6"/>
  <c r="R173" i="6"/>
  <c r="P173" i="6"/>
  <c r="BI168" i="6"/>
  <c r="BH168" i="6"/>
  <c r="BG168" i="6"/>
  <c r="BF168" i="6"/>
  <c r="T168" i="6"/>
  <c r="R168" i="6"/>
  <c r="P168" i="6"/>
  <c r="BI162" i="6"/>
  <c r="BH162" i="6"/>
  <c r="BG162" i="6"/>
  <c r="BF162" i="6"/>
  <c r="T162" i="6"/>
  <c r="R162" i="6"/>
  <c r="P162" i="6"/>
  <c r="BI159" i="6"/>
  <c r="BH159" i="6"/>
  <c r="BG159" i="6"/>
  <c r="BF159" i="6"/>
  <c r="T159" i="6"/>
  <c r="R159" i="6"/>
  <c r="P159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3" i="6"/>
  <c r="BH133" i="6"/>
  <c r="BG133" i="6"/>
  <c r="BF133" i="6"/>
  <c r="T133" i="6"/>
  <c r="R133" i="6"/>
  <c r="P133" i="6"/>
  <c r="BI125" i="6"/>
  <c r="BH125" i="6"/>
  <c r="BG125" i="6"/>
  <c r="BF125" i="6"/>
  <c r="T125" i="6"/>
  <c r="R125" i="6"/>
  <c r="P125" i="6"/>
  <c r="BI119" i="6"/>
  <c r="BH119" i="6"/>
  <c r="BG119" i="6"/>
  <c r="BF119" i="6"/>
  <c r="T119" i="6"/>
  <c r="R119" i="6"/>
  <c r="P119" i="6"/>
  <c r="BI113" i="6"/>
  <c r="BH113" i="6"/>
  <c r="BG113" i="6"/>
  <c r="BF113" i="6"/>
  <c r="T113" i="6"/>
  <c r="R113" i="6"/>
  <c r="P113" i="6"/>
  <c r="BI109" i="6"/>
  <c r="BH109" i="6"/>
  <c r="BG109" i="6"/>
  <c r="BF109" i="6"/>
  <c r="T109" i="6"/>
  <c r="R109" i="6"/>
  <c r="P109" i="6"/>
  <c r="BI104" i="6"/>
  <c r="BH104" i="6"/>
  <c r="BG104" i="6"/>
  <c r="BF104" i="6"/>
  <c r="T104" i="6"/>
  <c r="R104" i="6"/>
  <c r="P104" i="6"/>
  <c r="BI98" i="6"/>
  <c r="BH98" i="6"/>
  <c r="BG98" i="6"/>
  <c r="BF98" i="6"/>
  <c r="T98" i="6"/>
  <c r="R98" i="6"/>
  <c r="P98" i="6"/>
  <c r="F91" i="6"/>
  <c r="F89" i="6"/>
  <c r="E87" i="6"/>
  <c r="F58" i="6"/>
  <c r="F56" i="6"/>
  <c r="E54" i="6"/>
  <c r="J26" i="6"/>
  <c r="E26" i="6"/>
  <c r="J92" i="6"/>
  <c r="J25" i="6"/>
  <c r="J23" i="6"/>
  <c r="E23" i="6"/>
  <c r="J91" i="6"/>
  <c r="J22" i="6"/>
  <c r="J20" i="6"/>
  <c r="E20" i="6"/>
  <c r="F59" i="6" s="1"/>
  <c r="J19" i="6"/>
  <c r="J14" i="6"/>
  <c r="J89" i="6" s="1"/>
  <c r="E7" i="6"/>
  <c r="E50" i="6" s="1"/>
  <c r="J39" i="5"/>
  <c r="J38" i="5"/>
  <c r="AY60" i="1"/>
  <c r="J37" i="5"/>
  <c r="AX60" i="1"/>
  <c r="BI157" i="5"/>
  <c r="BH157" i="5"/>
  <c r="BG157" i="5"/>
  <c r="BF157" i="5"/>
  <c r="T157" i="5"/>
  <c r="R157" i="5"/>
  <c r="P157" i="5"/>
  <c r="BI148" i="5"/>
  <c r="BH148" i="5"/>
  <c r="BG148" i="5"/>
  <c r="BF148" i="5"/>
  <c r="T148" i="5"/>
  <c r="R148" i="5"/>
  <c r="P148" i="5"/>
  <c r="BI141" i="5"/>
  <c r="BH141" i="5"/>
  <c r="BG141" i="5"/>
  <c r="BF141" i="5"/>
  <c r="T141" i="5"/>
  <c r="R141" i="5"/>
  <c r="P141" i="5"/>
  <c r="BI136" i="5"/>
  <c r="BH136" i="5"/>
  <c r="BG136" i="5"/>
  <c r="BF136" i="5"/>
  <c r="T136" i="5"/>
  <c r="R136" i="5"/>
  <c r="P136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BI115" i="5"/>
  <c r="BH115" i="5"/>
  <c r="BG115" i="5"/>
  <c r="BF115" i="5"/>
  <c r="T115" i="5"/>
  <c r="R115" i="5"/>
  <c r="P115" i="5"/>
  <c r="BI111" i="5"/>
  <c r="BH111" i="5"/>
  <c r="BG111" i="5"/>
  <c r="BF111" i="5"/>
  <c r="T111" i="5"/>
  <c r="R111" i="5"/>
  <c r="P111" i="5"/>
  <c r="BI106" i="5"/>
  <c r="BH106" i="5"/>
  <c r="BG106" i="5"/>
  <c r="BF106" i="5"/>
  <c r="T106" i="5"/>
  <c r="R106" i="5"/>
  <c r="P106" i="5"/>
  <c r="BI101" i="5"/>
  <c r="BH101" i="5"/>
  <c r="BG101" i="5"/>
  <c r="BF101" i="5"/>
  <c r="T101" i="5"/>
  <c r="R101" i="5"/>
  <c r="P101" i="5"/>
  <c r="BI96" i="5"/>
  <c r="BH96" i="5"/>
  <c r="BG96" i="5"/>
  <c r="BF96" i="5"/>
  <c r="T96" i="5"/>
  <c r="R96" i="5"/>
  <c r="P96" i="5"/>
  <c r="BI91" i="5"/>
  <c r="BH91" i="5"/>
  <c r="BG91" i="5"/>
  <c r="BF91" i="5"/>
  <c r="T91" i="5"/>
  <c r="R91" i="5"/>
  <c r="P91" i="5"/>
  <c r="F84" i="5"/>
  <c r="F82" i="5"/>
  <c r="E80" i="5"/>
  <c r="F58" i="5"/>
  <c r="F56" i="5"/>
  <c r="E54" i="5"/>
  <c r="J26" i="5"/>
  <c r="E26" i="5"/>
  <c r="J59" i="5" s="1"/>
  <c r="J25" i="5"/>
  <c r="J23" i="5"/>
  <c r="E23" i="5"/>
  <c r="J84" i="5" s="1"/>
  <c r="J22" i="5"/>
  <c r="J20" i="5"/>
  <c r="E20" i="5"/>
  <c r="F59" i="5"/>
  <c r="J19" i="5"/>
  <c r="J14" i="5"/>
  <c r="J56" i="5"/>
  <c r="E7" i="5"/>
  <c r="E50" i="5" s="1"/>
  <c r="J39" i="4"/>
  <c r="J38" i="4"/>
  <c r="AY59" i="1" s="1"/>
  <c r="J37" i="4"/>
  <c r="AX59" i="1" s="1"/>
  <c r="BI450" i="4"/>
  <c r="BH450" i="4"/>
  <c r="BG450" i="4"/>
  <c r="BF450" i="4"/>
  <c r="T450" i="4"/>
  <c r="R450" i="4"/>
  <c r="P450" i="4"/>
  <c r="BI445" i="4"/>
  <c r="BH445" i="4"/>
  <c r="BG445" i="4"/>
  <c r="BF445" i="4"/>
  <c r="T445" i="4"/>
  <c r="R445" i="4"/>
  <c r="P445" i="4"/>
  <c r="BI442" i="4"/>
  <c r="BH442" i="4"/>
  <c r="BG442" i="4"/>
  <c r="BF442" i="4"/>
  <c r="T442" i="4"/>
  <c r="R442" i="4"/>
  <c r="P442" i="4"/>
  <c r="BI439" i="4"/>
  <c r="BH439" i="4"/>
  <c r="BG439" i="4"/>
  <c r="BF439" i="4"/>
  <c r="T439" i="4"/>
  <c r="R439" i="4"/>
  <c r="P439" i="4"/>
  <c r="BI434" i="4"/>
  <c r="BH434" i="4"/>
  <c r="BG434" i="4"/>
  <c r="BF434" i="4"/>
  <c r="T434" i="4"/>
  <c r="R434" i="4"/>
  <c r="P434" i="4"/>
  <c r="BI429" i="4"/>
  <c r="BH429" i="4"/>
  <c r="BG429" i="4"/>
  <c r="BF429" i="4"/>
  <c r="T429" i="4"/>
  <c r="T428" i="4"/>
  <c r="R429" i="4"/>
  <c r="R428" i="4" s="1"/>
  <c r="P429" i="4"/>
  <c r="P428" i="4"/>
  <c r="BI425" i="4"/>
  <c r="BH425" i="4"/>
  <c r="BG425" i="4"/>
  <c r="BF425" i="4"/>
  <c r="T425" i="4"/>
  <c r="R425" i="4"/>
  <c r="P425" i="4"/>
  <c r="BI422" i="4"/>
  <c r="BH422" i="4"/>
  <c r="BG422" i="4"/>
  <c r="BF422" i="4"/>
  <c r="T422" i="4"/>
  <c r="R422" i="4"/>
  <c r="P422" i="4"/>
  <c r="BI414" i="4"/>
  <c r="BH414" i="4"/>
  <c r="BG414" i="4"/>
  <c r="BF414" i="4"/>
  <c r="T414" i="4"/>
  <c r="R414" i="4"/>
  <c r="P414" i="4"/>
  <c r="BI410" i="4"/>
  <c r="BH410" i="4"/>
  <c r="BG410" i="4"/>
  <c r="BF410" i="4"/>
  <c r="T410" i="4"/>
  <c r="R410" i="4"/>
  <c r="P410" i="4"/>
  <c r="BI407" i="4"/>
  <c r="BH407" i="4"/>
  <c r="BG407" i="4"/>
  <c r="BF407" i="4"/>
  <c r="T407" i="4"/>
  <c r="R407" i="4"/>
  <c r="P407" i="4"/>
  <c r="BI404" i="4"/>
  <c r="BH404" i="4"/>
  <c r="BG404" i="4"/>
  <c r="BF404" i="4"/>
  <c r="T404" i="4"/>
  <c r="R404" i="4"/>
  <c r="P404" i="4"/>
  <c r="BI396" i="4"/>
  <c r="BH396" i="4"/>
  <c r="BG396" i="4"/>
  <c r="BF396" i="4"/>
  <c r="T396" i="4"/>
  <c r="R396" i="4"/>
  <c r="P396" i="4"/>
  <c r="BI393" i="4"/>
  <c r="BH393" i="4"/>
  <c r="BG393" i="4"/>
  <c r="BF393" i="4"/>
  <c r="T393" i="4"/>
  <c r="R393" i="4"/>
  <c r="P393" i="4"/>
  <c r="BI387" i="4"/>
  <c r="BH387" i="4"/>
  <c r="BG387" i="4"/>
  <c r="BF387" i="4"/>
  <c r="T387" i="4"/>
  <c r="R387" i="4"/>
  <c r="P387" i="4"/>
  <c r="BI379" i="4"/>
  <c r="BH379" i="4"/>
  <c r="BG379" i="4"/>
  <c r="BF379" i="4"/>
  <c r="T379" i="4"/>
  <c r="R379" i="4"/>
  <c r="P379" i="4"/>
  <c r="BI372" i="4"/>
  <c r="BH372" i="4"/>
  <c r="BG372" i="4"/>
  <c r="BF372" i="4"/>
  <c r="T372" i="4"/>
  <c r="R372" i="4"/>
  <c r="P372" i="4"/>
  <c r="BI366" i="4"/>
  <c r="BH366" i="4"/>
  <c r="BG366" i="4"/>
  <c r="BF366" i="4"/>
  <c r="T366" i="4"/>
  <c r="R366" i="4"/>
  <c r="P366" i="4"/>
  <c r="BI360" i="4"/>
  <c r="BH360" i="4"/>
  <c r="BG360" i="4"/>
  <c r="BF360" i="4"/>
  <c r="T360" i="4"/>
  <c r="R360" i="4"/>
  <c r="P360" i="4"/>
  <c r="BI349" i="4"/>
  <c r="BH349" i="4"/>
  <c r="BG349" i="4"/>
  <c r="BF349" i="4"/>
  <c r="T349" i="4"/>
  <c r="R349" i="4"/>
  <c r="P349" i="4"/>
  <c r="BI345" i="4"/>
  <c r="BH345" i="4"/>
  <c r="BG345" i="4"/>
  <c r="BF345" i="4"/>
  <c r="T345" i="4"/>
  <c r="R345" i="4"/>
  <c r="P345" i="4"/>
  <c r="BI340" i="4"/>
  <c r="BH340" i="4"/>
  <c r="BG340" i="4"/>
  <c r="BF340" i="4"/>
  <c r="T340" i="4"/>
  <c r="R340" i="4"/>
  <c r="P340" i="4"/>
  <c r="BI333" i="4"/>
  <c r="BH333" i="4"/>
  <c r="BG333" i="4"/>
  <c r="BF333" i="4"/>
  <c r="T333" i="4"/>
  <c r="R333" i="4"/>
  <c r="P333" i="4"/>
  <c r="BI331" i="4"/>
  <c r="BH331" i="4"/>
  <c r="BG331" i="4"/>
  <c r="BF331" i="4"/>
  <c r="T331" i="4"/>
  <c r="R331" i="4"/>
  <c r="P331" i="4"/>
  <c r="BI324" i="4"/>
  <c r="BH324" i="4"/>
  <c r="BG324" i="4"/>
  <c r="BF324" i="4"/>
  <c r="T324" i="4"/>
  <c r="R324" i="4"/>
  <c r="P324" i="4"/>
  <c r="BI313" i="4"/>
  <c r="BH313" i="4"/>
  <c r="BG313" i="4"/>
  <c r="BF313" i="4"/>
  <c r="T313" i="4"/>
  <c r="R313" i="4"/>
  <c r="P313" i="4"/>
  <c r="BI306" i="4"/>
  <c r="BH306" i="4"/>
  <c r="BG306" i="4"/>
  <c r="BF306" i="4"/>
  <c r="T306" i="4"/>
  <c r="T305" i="4"/>
  <c r="R306" i="4"/>
  <c r="R305" i="4" s="1"/>
  <c r="P306" i="4"/>
  <c r="P305" i="4"/>
  <c r="BI302" i="4"/>
  <c r="BH302" i="4"/>
  <c r="BG302" i="4"/>
  <c r="BF302" i="4"/>
  <c r="T302" i="4"/>
  <c r="R302" i="4"/>
  <c r="P302" i="4"/>
  <c r="BI295" i="4"/>
  <c r="BH295" i="4"/>
  <c r="BG295" i="4"/>
  <c r="BF295" i="4"/>
  <c r="T295" i="4"/>
  <c r="R295" i="4"/>
  <c r="P295" i="4"/>
  <c r="BI288" i="4"/>
  <c r="BH288" i="4"/>
  <c r="BG288" i="4"/>
  <c r="BF288" i="4"/>
  <c r="T288" i="4"/>
  <c r="R288" i="4"/>
  <c r="P288" i="4"/>
  <c r="BI282" i="4"/>
  <c r="BH282" i="4"/>
  <c r="BG282" i="4"/>
  <c r="BF282" i="4"/>
  <c r="T282" i="4"/>
  <c r="R282" i="4"/>
  <c r="P282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5" i="4"/>
  <c r="BH245" i="4"/>
  <c r="BG245" i="4"/>
  <c r="BF245" i="4"/>
  <c r="T245" i="4"/>
  <c r="R245" i="4"/>
  <c r="P245" i="4"/>
  <c r="BI240" i="4"/>
  <c r="BH240" i="4"/>
  <c r="BG240" i="4"/>
  <c r="BF240" i="4"/>
  <c r="T240" i="4"/>
  <c r="R240" i="4"/>
  <c r="P240" i="4"/>
  <c r="BI237" i="4"/>
  <c r="BH237" i="4"/>
  <c r="BG237" i="4"/>
  <c r="BF237" i="4"/>
  <c r="T237" i="4"/>
  <c r="R237" i="4"/>
  <c r="P237" i="4"/>
  <c r="BI229" i="4"/>
  <c r="BH229" i="4"/>
  <c r="BG229" i="4"/>
  <c r="BF229" i="4"/>
  <c r="T229" i="4"/>
  <c r="R229" i="4"/>
  <c r="P229" i="4"/>
  <c r="BI224" i="4"/>
  <c r="BH224" i="4"/>
  <c r="BG224" i="4"/>
  <c r="BF224" i="4"/>
  <c r="T224" i="4"/>
  <c r="R224" i="4"/>
  <c r="P224" i="4"/>
  <c r="BI219" i="4"/>
  <c r="BH219" i="4"/>
  <c r="BG219" i="4"/>
  <c r="BF219" i="4"/>
  <c r="T219" i="4"/>
  <c r="R219" i="4"/>
  <c r="P219" i="4"/>
  <c r="BI216" i="4"/>
  <c r="BH216" i="4"/>
  <c r="BG216" i="4"/>
  <c r="BF216" i="4"/>
  <c r="T216" i="4"/>
  <c r="R216" i="4"/>
  <c r="P216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199" i="4"/>
  <c r="BH199" i="4"/>
  <c r="BG199" i="4"/>
  <c r="BF199" i="4"/>
  <c r="T199" i="4"/>
  <c r="R199" i="4"/>
  <c r="P199" i="4"/>
  <c r="BI195" i="4"/>
  <c r="BH195" i="4"/>
  <c r="BG195" i="4"/>
  <c r="BF195" i="4"/>
  <c r="T195" i="4"/>
  <c r="R195" i="4"/>
  <c r="P195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79" i="4"/>
  <c r="BH179" i="4"/>
  <c r="BG179" i="4"/>
  <c r="BF179" i="4"/>
  <c r="T179" i="4"/>
  <c r="R179" i="4"/>
  <c r="P179" i="4"/>
  <c r="BI174" i="4"/>
  <c r="BH174" i="4"/>
  <c r="BG174" i="4"/>
  <c r="BF174" i="4"/>
  <c r="T174" i="4"/>
  <c r="R174" i="4"/>
  <c r="P174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5" i="4"/>
  <c r="BH135" i="4"/>
  <c r="BG135" i="4"/>
  <c r="BF135" i="4"/>
  <c r="T135" i="4"/>
  <c r="R135" i="4"/>
  <c r="P135" i="4"/>
  <c r="BI126" i="4"/>
  <c r="BH126" i="4"/>
  <c r="BG126" i="4"/>
  <c r="BF126" i="4"/>
  <c r="T126" i="4"/>
  <c r="R126" i="4"/>
  <c r="P126" i="4"/>
  <c r="BI120" i="4"/>
  <c r="BH120" i="4"/>
  <c r="BG120" i="4"/>
  <c r="BF120" i="4"/>
  <c r="T120" i="4"/>
  <c r="R120" i="4"/>
  <c r="P120" i="4"/>
  <c r="BI114" i="4"/>
  <c r="BH114" i="4"/>
  <c r="BG114" i="4"/>
  <c r="BF114" i="4"/>
  <c r="T114" i="4"/>
  <c r="R114" i="4"/>
  <c r="P114" i="4"/>
  <c r="BI110" i="4"/>
  <c r="BH110" i="4"/>
  <c r="BG110" i="4"/>
  <c r="BF110" i="4"/>
  <c r="T110" i="4"/>
  <c r="R110" i="4"/>
  <c r="P110" i="4"/>
  <c r="BI105" i="4"/>
  <c r="BH105" i="4"/>
  <c r="BG105" i="4"/>
  <c r="BF105" i="4"/>
  <c r="T105" i="4"/>
  <c r="R105" i="4"/>
  <c r="P105" i="4"/>
  <c r="BI99" i="4"/>
  <c r="BH99" i="4"/>
  <c r="BG99" i="4"/>
  <c r="BF99" i="4"/>
  <c r="T99" i="4"/>
  <c r="R99" i="4"/>
  <c r="P99" i="4"/>
  <c r="F92" i="4"/>
  <c r="F90" i="4"/>
  <c r="E88" i="4"/>
  <c r="F58" i="4"/>
  <c r="F56" i="4"/>
  <c r="E54" i="4"/>
  <c r="J26" i="4"/>
  <c r="E26" i="4"/>
  <c r="J59" i="4" s="1"/>
  <c r="J25" i="4"/>
  <c r="J23" i="4"/>
  <c r="E23" i="4"/>
  <c r="J92" i="4"/>
  <c r="J22" i="4"/>
  <c r="J20" i="4"/>
  <c r="E20" i="4"/>
  <c r="F93" i="4"/>
  <c r="J19" i="4"/>
  <c r="J14" i="4"/>
  <c r="J56" i="4"/>
  <c r="E7" i="4"/>
  <c r="E50" i="4" s="1"/>
  <c r="J39" i="3"/>
  <c r="J38" i="3"/>
  <c r="AY57" i="1"/>
  <c r="J37" i="3"/>
  <c r="AX57" i="1"/>
  <c r="BI180" i="3"/>
  <c r="BH180" i="3"/>
  <c r="BG180" i="3"/>
  <c r="BF180" i="3"/>
  <c r="T180" i="3"/>
  <c r="R180" i="3"/>
  <c r="P180" i="3"/>
  <c r="BI175" i="3"/>
  <c r="BH175" i="3"/>
  <c r="BG175" i="3"/>
  <c r="BF175" i="3"/>
  <c r="T175" i="3"/>
  <c r="R175" i="3"/>
  <c r="P175" i="3"/>
  <c r="BI166" i="3"/>
  <c r="BH166" i="3"/>
  <c r="BG166" i="3"/>
  <c r="BF166" i="3"/>
  <c r="T166" i="3"/>
  <c r="R166" i="3"/>
  <c r="P166" i="3"/>
  <c r="BI159" i="3"/>
  <c r="BH159" i="3"/>
  <c r="BG159" i="3"/>
  <c r="BF159" i="3"/>
  <c r="T159" i="3"/>
  <c r="R159" i="3"/>
  <c r="P159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5" i="3"/>
  <c r="BH125" i="3"/>
  <c r="BG125" i="3"/>
  <c r="BF125" i="3"/>
  <c r="T125" i="3"/>
  <c r="R125" i="3"/>
  <c r="P125" i="3"/>
  <c r="BI120" i="3"/>
  <c r="BH120" i="3"/>
  <c r="BG120" i="3"/>
  <c r="BF120" i="3"/>
  <c r="T120" i="3"/>
  <c r="R120" i="3"/>
  <c r="P120" i="3"/>
  <c r="BI115" i="3"/>
  <c r="BH115" i="3"/>
  <c r="BG115" i="3"/>
  <c r="BF115" i="3"/>
  <c r="T115" i="3"/>
  <c r="R115" i="3"/>
  <c r="P115" i="3"/>
  <c r="BI111" i="3"/>
  <c r="BH111" i="3"/>
  <c r="BG111" i="3"/>
  <c r="BF111" i="3"/>
  <c r="T111" i="3"/>
  <c r="R111" i="3"/>
  <c r="P111" i="3"/>
  <c r="BI106" i="3"/>
  <c r="BH106" i="3"/>
  <c r="BG106" i="3"/>
  <c r="BF106" i="3"/>
  <c r="T106" i="3"/>
  <c r="R106" i="3"/>
  <c r="P106" i="3"/>
  <c r="BI101" i="3"/>
  <c r="BH101" i="3"/>
  <c r="BG101" i="3"/>
  <c r="BF101" i="3"/>
  <c r="T101" i="3"/>
  <c r="R101" i="3"/>
  <c r="P101" i="3"/>
  <c r="BI96" i="3"/>
  <c r="BH96" i="3"/>
  <c r="BG96" i="3"/>
  <c r="BF96" i="3"/>
  <c r="T96" i="3"/>
  <c r="R96" i="3"/>
  <c r="P96" i="3"/>
  <c r="BI91" i="3"/>
  <c r="BH91" i="3"/>
  <c r="BG91" i="3"/>
  <c r="BF91" i="3"/>
  <c r="T91" i="3"/>
  <c r="R91" i="3"/>
  <c r="P91" i="3"/>
  <c r="F84" i="3"/>
  <c r="F82" i="3"/>
  <c r="E80" i="3"/>
  <c r="F58" i="3"/>
  <c r="F56" i="3"/>
  <c r="E54" i="3"/>
  <c r="J26" i="3"/>
  <c r="E26" i="3"/>
  <c r="J85" i="3"/>
  <c r="J25" i="3"/>
  <c r="J23" i="3"/>
  <c r="E23" i="3"/>
  <c r="J84" i="3" s="1"/>
  <c r="J22" i="3"/>
  <c r="J20" i="3"/>
  <c r="E20" i="3"/>
  <c r="F85" i="3"/>
  <c r="J19" i="3"/>
  <c r="J14" i="3"/>
  <c r="J82" i="3" s="1"/>
  <c r="E7" i="3"/>
  <c r="E50" i="3" s="1"/>
  <c r="J39" i="2"/>
  <c r="J38" i="2"/>
  <c r="AY56" i="1" s="1"/>
  <c r="J37" i="2"/>
  <c r="AX56" i="1"/>
  <c r="BI367" i="2"/>
  <c r="BH367" i="2"/>
  <c r="BG367" i="2"/>
  <c r="BF367" i="2"/>
  <c r="T367" i="2"/>
  <c r="R367" i="2"/>
  <c r="P367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49" i="2"/>
  <c r="BH349" i="2"/>
  <c r="BG349" i="2"/>
  <c r="BF349" i="2"/>
  <c r="T349" i="2"/>
  <c r="R349" i="2"/>
  <c r="P349" i="2"/>
  <c r="BI344" i="2"/>
  <c r="BH344" i="2"/>
  <c r="BG344" i="2"/>
  <c r="BF344" i="2"/>
  <c r="T344" i="2"/>
  <c r="T343" i="2" s="1"/>
  <c r="R344" i="2"/>
  <c r="R343" i="2" s="1"/>
  <c r="P344" i="2"/>
  <c r="P343" i="2" s="1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09" i="2"/>
  <c r="BH309" i="2"/>
  <c r="BG309" i="2"/>
  <c r="BF309" i="2"/>
  <c r="T309" i="2"/>
  <c r="R309" i="2"/>
  <c r="P309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2" i="2"/>
  <c r="BH292" i="2"/>
  <c r="BG292" i="2"/>
  <c r="BF292" i="2"/>
  <c r="T292" i="2"/>
  <c r="R292" i="2"/>
  <c r="P292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79" i="2"/>
  <c r="BH279" i="2"/>
  <c r="BG279" i="2"/>
  <c r="BF279" i="2"/>
  <c r="T279" i="2"/>
  <c r="R279" i="2"/>
  <c r="P279" i="2"/>
  <c r="BI268" i="2"/>
  <c r="BH268" i="2"/>
  <c r="BG268" i="2"/>
  <c r="BF268" i="2"/>
  <c r="T268" i="2"/>
  <c r="R268" i="2"/>
  <c r="P268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2" i="2"/>
  <c r="BH252" i="2"/>
  <c r="BG252" i="2"/>
  <c r="BF252" i="2"/>
  <c r="T252" i="2"/>
  <c r="R252" i="2"/>
  <c r="P252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25" i="2"/>
  <c r="BH125" i="2"/>
  <c r="BG125" i="2"/>
  <c r="BF125" i="2"/>
  <c r="T125" i="2"/>
  <c r="R125" i="2"/>
  <c r="P125" i="2"/>
  <c r="BI119" i="2"/>
  <c r="BH119" i="2"/>
  <c r="BG119" i="2"/>
  <c r="BF119" i="2"/>
  <c r="T119" i="2"/>
  <c r="R119" i="2"/>
  <c r="P119" i="2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R109" i="2"/>
  <c r="P109" i="2"/>
  <c r="BI104" i="2"/>
  <c r="BH104" i="2"/>
  <c r="BG104" i="2"/>
  <c r="BF104" i="2"/>
  <c r="T104" i="2"/>
  <c r="R104" i="2"/>
  <c r="P104" i="2"/>
  <c r="BI98" i="2"/>
  <c r="BH98" i="2"/>
  <c r="BG98" i="2"/>
  <c r="BF98" i="2"/>
  <c r="T98" i="2"/>
  <c r="R98" i="2"/>
  <c r="P98" i="2"/>
  <c r="F91" i="2"/>
  <c r="F89" i="2"/>
  <c r="E87" i="2"/>
  <c r="F58" i="2"/>
  <c r="F56" i="2"/>
  <c r="E54" i="2"/>
  <c r="J26" i="2"/>
  <c r="E26" i="2"/>
  <c r="J59" i="2"/>
  <c r="J25" i="2"/>
  <c r="J23" i="2"/>
  <c r="E23" i="2"/>
  <c r="J91" i="2"/>
  <c r="J22" i="2"/>
  <c r="J20" i="2"/>
  <c r="E20" i="2"/>
  <c r="F92" i="2"/>
  <c r="J19" i="2"/>
  <c r="J14" i="2"/>
  <c r="J89" i="2" s="1"/>
  <c r="E7" i="2"/>
  <c r="E83" i="2" s="1"/>
  <c r="L50" i="1"/>
  <c r="AM50" i="1"/>
  <c r="AM49" i="1"/>
  <c r="L49" i="1"/>
  <c r="AM47" i="1"/>
  <c r="L47" i="1"/>
  <c r="L45" i="1"/>
  <c r="L44" i="1"/>
  <c r="BK187" i="2"/>
  <c r="BK344" i="2"/>
  <c r="J253" i="4"/>
  <c r="J340" i="4"/>
  <c r="J364" i="8"/>
  <c r="J240" i="10"/>
  <c r="J192" i="12"/>
  <c r="AS61" i="1"/>
  <c r="BK136" i="5"/>
  <c r="J259" i="6"/>
  <c r="J352" i="6"/>
  <c r="BK296" i="8"/>
  <c r="BK212" i="8"/>
  <c r="BK387" i="8"/>
  <c r="BK134" i="2"/>
  <c r="BK227" i="2"/>
  <c r="BK387" i="4"/>
  <c r="BK208" i="4"/>
  <c r="J136" i="5"/>
  <c r="J341" i="8"/>
  <c r="BK332" i="8"/>
  <c r="BK174" i="10"/>
  <c r="J128" i="11"/>
  <c r="BK197" i="12"/>
  <c r="BK123" i="5"/>
  <c r="BK245" i="6"/>
  <c r="J325" i="6"/>
  <c r="J270" i="8"/>
  <c r="BK91" i="9"/>
  <c r="BK193" i="10"/>
  <c r="J219" i="4"/>
  <c r="BK255" i="6"/>
  <c r="J355" i="6"/>
  <c r="J149" i="3"/>
  <c r="J439" i="4"/>
  <c r="BK131" i="5"/>
  <c r="BK91" i="7"/>
  <c r="J400" i="8"/>
  <c r="BK270" i="8"/>
  <c r="J111" i="11"/>
  <c r="J262" i="4"/>
  <c r="BK303" i="6"/>
  <c r="J245" i="6"/>
  <c r="J377" i="6"/>
  <c r="J107" i="11"/>
  <c r="J319" i="2"/>
  <c r="BK297" i="2"/>
  <c r="BK158" i="2"/>
  <c r="BK379" i="4"/>
  <c r="BK205" i="4"/>
  <c r="BK91" i="5"/>
  <c r="J270" i="6"/>
  <c r="BK191" i="6"/>
  <c r="J113" i="8"/>
  <c r="BK117" i="9"/>
  <c r="BK210" i="12"/>
  <c r="BK125" i="2"/>
  <c r="BK245" i="4"/>
  <c r="J215" i="6"/>
  <c r="BK350" i="8"/>
  <c r="BK140" i="10"/>
  <c r="BK286" i="2"/>
  <c r="BK316" i="2"/>
  <c r="J245" i="2"/>
  <c r="J216" i="4"/>
  <c r="J110" i="4"/>
  <c r="J215" i="8"/>
  <c r="J405" i="8"/>
  <c r="BK236" i="10"/>
  <c r="J142" i="12"/>
  <c r="J220" i="2"/>
  <c r="J260" i="4"/>
  <c r="BK129" i="5"/>
  <c r="BK395" i="6"/>
  <c r="J257" i="6"/>
  <c r="BK303" i="8"/>
  <c r="J411" i="8"/>
  <c r="J114" i="10"/>
  <c r="AS64" i="1"/>
  <c r="J96" i="3"/>
  <c r="BK272" i="4"/>
  <c r="J148" i="6"/>
  <c r="BK138" i="6"/>
  <c r="BK128" i="7"/>
  <c r="BK326" i="8"/>
  <c r="BK417" i="8"/>
  <c r="BK109" i="10"/>
  <c r="J117" i="12"/>
  <c r="J344" i="2"/>
  <c r="BK175" i="3"/>
  <c r="BK282" i="4"/>
  <c r="J331" i="4"/>
  <c r="J131" i="5"/>
  <c r="BK136" i="7"/>
  <c r="BK290" i="8"/>
  <c r="BK411" i="8"/>
  <c r="BK163" i="2"/>
  <c r="BK163" i="4"/>
  <c r="J144" i="4"/>
  <c r="J404" i="6"/>
  <c r="BK195" i="8"/>
  <c r="J233" i="10"/>
  <c r="J225" i="12"/>
  <c r="BK248" i="6"/>
  <c r="J130" i="7"/>
  <c r="BK133" i="8"/>
  <c r="J267" i="8"/>
  <c r="J119" i="9"/>
  <c r="BK192" i="12"/>
  <c r="BK96" i="3"/>
  <c r="BK157" i="5"/>
  <c r="BK235" i="6"/>
  <c r="J132" i="7"/>
  <c r="J154" i="8"/>
  <c r="BK227" i="10"/>
  <c r="AS67" i="1"/>
  <c r="BK141" i="5"/>
  <c r="BK180" i="8"/>
  <c r="J157" i="4"/>
  <c r="BK339" i="6"/>
  <c r="J162" i="10"/>
  <c r="BK233" i="2"/>
  <c r="J187" i="2"/>
  <c r="BK114" i="4"/>
  <c r="J191" i="8"/>
  <c r="BK123" i="9"/>
  <c r="BK107" i="11"/>
  <c r="BK142" i="12"/>
  <c r="BK137" i="9"/>
  <c r="AS58" i="1"/>
  <c r="J132" i="3"/>
  <c r="J313" i="4"/>
  <c r="BK123" i="7"/>
  <c r="BK113" i="8"/>
  <c r="J165" i="10"/>
  <c r="J132" i="12"/>
  <c r="J140" i="3"/>
  <c r="J404" i="4"/>
  <c r="J208" i="4"/>
  <c r="BK257" i="6"/>
  <c r="BK327" i="6"/>
  <c r="BK370" i="6"/>
  <c r="J290" i="8"/>
  <c r="J91" i="9"/>
  <c r="BK211" i="10"/>
  <c r="J88" i="12"/>
  <c r="BK153" i="2"/>
  <c r="BK182" i="6"/>
  <c r="BK105" i="7"/>
  <c r="BK139" i="8"/>
  <c r="J240" i="8"/>
  <c r="BK131" i="10"/>
  <c r="BK153" i="6"/>
  <c r="J152" i="7"/>
  <c r="J367" i="8"/>
  <c r="BK239" i="2"/>
  <c r="J136" i="3"/>
  <c r="BK275" i="4"/>
  <c r="J157" i="5"/>
  <c r="J141" i="6"/>
  <c r="BK110" i="7"/>
  <c r="BK113" i="9"/>
  <c r="J95" i="11"/>
  <c r="BK445" i="4"/>
  <c r="J339" i="6"/>
  <c r="J395" i="6"/>
  <c r="BK95" i="7"/>
  <c r="BK219" i="8"/>
  <c r="J183" i="8"/>
  <c r="J193" i="10"/>
  <c r="J135" i="11"/>
  <c r="BK367" i="2"/>
  <c r="BK179" i="4"/>
  <c r="J101" i="5"/>
  <c r="J277" i="6"/>
  <c r="J159" i="7"/>
  <c r="J149" i="8"/>
  <c r="BK110" i="12"/>
  <c r="J104" i="2"/>
  <c r="BK253" i="4"/>
  <c r="BK232" i="8"/>
  <c r="J164" i="12"/>
  <c r="J149" i="4"/>
  <c r="BK121" i="11"/>
  <c r="J195" i="2"/>
  <c r="BK340" i="2"/>
  <c r="BK159" i="3"/>
  <c r="BK105" i="4"/>
  <c r="J250" i="4"/>
  <c r="J392" i="6"/>
  <c r="BK248" i="8"/>
  <c r="J104" i="9"/>
  <c r="J220" i="12"/>
  <c r="J349" i="2"/>
  <c r="J337" i="2"/>
  <c r="J230" i="2"/>
  <c r="J425" i="4"/>
  <c r="J224" i="4"/>
  <c r="J115" i="5"/>
  <c r="BK109" i="9"/>
  <c r="J327" i="6"/>
  <c r="BK386" i="6"/>
  <c r="BK152" i="7"/>
  <c r="BK146" i="8"/>
  <c r="BK100" i="9"/>
  <c r="J173" i="12"/>
  <c r="BK349" i="2"/>
  <c r="BK140" i="3"/>
  <c r="J372" i="4"/>
  <c r="J148" i="5"/>
  <c r="BK173" i="6"/>
  <c r="BK404" i="6"/>
  <c r="BK145" i="6"/>
  <c r="BK125" i="8"/>
  <c r="BK359" i="8"/>
  <c r="BK117" i="11"/>
  <c r="J208" i="2"/>
  <c r="BK130" i="3"/>
  <c r="J333" i="4"/>
  <c r="J99" i="4"/>
  <c r="BK132" i="7"/>
  <c r="BK277" i="8"/>
  <c r="J248" i="8"/>
  <c r="BK166" i="3"/>
  <c r="BK120" i="4"/>
  <c r="BK119" i="5"/>
  <c r="J353" i="8"/>
  <c r="J117" i="9"/>
  <c r="J230" i="10"/>
  <c r="J110" i="12"/>
  <c r="BK149" i="4"/>
  <c r="J296" i="6"/>
  <c r="BK118" i="7"/>
  <c r="J98" i="8"/>
  <c r="J393" i="8"/>
  <c r="BK143" i="10"/>
  <c r="J124" i="12"/>
  <c r="BK319" i="2"/>
  <c r="J114" i="4"/>
  <c r="J182" i="6"/>
  <c r="BK147" i="7"/>
  <c r="BK390" i="8"/>
  <c r="J113" i="11"/>
  <c r="J279" i="2"/>
  <c r="J360" i="4"/>
  <c r="J168" i="6"/>
  <c r="BK144" i="2"/>
  <c r="BK434" i="4"/>
  <c r="BK106" i="5"/>
  <c r="J215" i="10"/>
  <c r="J297" i="2"/>
  <c r="BK349" i="4"/>
  <c r="J235" i="6"/>
  <c r="J343" i="6"/>
  <c r="BK393" i="8"/>
  <c r="J205" i="10"/>
  <c r="BK123" i="11"/>
  <c r="BK113" i="2"/>
  <c r="J227" i="10"/>
  <c r="BK195" i="2"/>
  <c r="J245" i="4"/>
  <c r="BK302" i="4"/>
  <c r="J174" i="8"/>
  <c r="J204" i="8"/>
  <c r="J200" i="10"/>
  <c r="J198" i="2"/>
  <c r="BK279" i="2"/>
  <c r="J331" i="2"/>
  <c r="J101" i="3"/>
  <c r="J184" i="4"/>
  <c r="J295" i="4"/>
  <c r="J283" i="6"/>
  <c r="J386" i="6"/>
  <c r="J128" i="7"/>
  <c r="BK364" i="8"/>
  <c r="BK324" i="8"/>
  <c r="J160" i="8"/>
  <c r="BK205" i="12"/>
  <c r="BK268" i="2"/>
  <c r="BK154" i="3"/>
  <c r="J126" i="4"/>
  <c r="J190" i="4"/>
  <c r="BK148" i="6"/>
  <c r="BK174" i="8"/>
  <c r="J387" i="8"/>
  <c r="BK125" i="9"/>
  <c r="BK233" i="10"/>
  <c r="J134" i="2"/>
  <c r="J366" i="4"/>
  <c r="J306" i="4"/>
  <c r="BK215" i="6"/>
  <c r="J159" i="6"/>
  <c r="BK191" i="8"/>
  <c r="BK414" i="8"/>
  <c r="BK174" i="4"/>
  <c r="BK414" i="4"/>
  <c r="J160" i="4"/>
  <c r="J91" i="7"/>
  <c r="J94" i="10"/>
  <c r="J131" i="10"/>
  <c r="BK215" i="12"/>
  <c r="BK216" i="4"/>
  <c r="BK148" i="5"/>
  <c r="J114" i="7"/>
  <c r="BK337" i="8"/>
  <c r="BK142" i="8"/>
  <c r="J95" i="9"/>
  <c r="BK220" i="10"/>
  <c r="BK91" i="11"/>
  <c r="BK237" i="4"/>
  <c r="BK259" i="6"/>
  <c r="J374" i="6"/>
  <c r="BK186" i="8"/>
  <c r="J142" i="8"/>
  <c r="BK225" i="12"/>
  <c r="J159" i="3"/>
  <c r="BK240" i="4"/>
  <c r="J204" i="6"/>
  <c r="J390" i="8"/>
  <c r="J237" i="4"/>
  <c r="J318" i="6"/>
  <c r="BK124" i="12"/>
  <c r="BK429" i="4"/>
  <c r="J123" i="5"/>
  <c r="J168" i="7"/>
  <c r="BK259" i="8"/>
  <c r="BK103" i="10"/>
  <c r="BK125" i="11"/>
  <c r="J361" i="2"/>
  <c r="BK115" i="3"/>
  <c r="BK219" i="4"/>
  <c r="BK264" i="4"/>
  <c r="BK223" i="8"/>
  <c r="J232" i="8"/>
  <c r="J115" i="11"/>
  <c r="J301" i="2"/>
  <c r="BK331" i="2"/>
  <c r="J125" i="2"/>
  <c r="BK313" i="4"/>
  <c r="BK119" i="6"/>
  <c r="J179" i="6"/>
  <c r="BK343" i="6"/>
  <c r="BK130" i="7"/>
  <c r="BK384" i="8"/>
  <c r="J124" i="10"/>
  <c r="BK95" i="11"/>
  <c r="BK230" i="2"/>
  <c r="BK301" i="2"/>
  <c r="BK125" i="3"/>
  <c r="BK141" i="6"/>
  <c r="J232" i="6"/>
  <c r="J361" i="6"/>
  <c r="BK141" i="7"/>
  <c r="BK154" i="8"/>
  <c r="BK353" i="8"/>
  <c r="J99" i="10"/>
  <c r="BK104" i="2"/>
  <c r="J203" i="2"/>
  <c r="J410" i="4"/>
  <c r="BK144" i="4"/>
  <c r="BK100" i="7"/>
  <c r="J255" i="8"/>
  <c r="BK115" i="11"/>
  <c r="J379" i="4"/>
  <c r="J162" i="6"/>
  <c r="BK159" i="6"/>
  <c r="BK119" i="8"/>
  <c r="BK400" i="8"/>
  <c r="BK162" i="10"/>
  <c r="BK94" i="10"/>
  <c r="BK236" i="2"/>
  <c r="J324" i="4"/>
  <c r="J156" i="6"/>
  <c r="BK201" i="6"/>
  <c r="BK168" i="6"/>
  <c r="BK396" i="8"/>
  <c r="BK99" i="10"/>
  <c r="BK252" i="2"/>
  <c r="BK333" i="4"/>
  <c r="BK157" i="4"/>
  <c r="J384" i="8"/>
  <c r="BK284" i="2"/>
  <c r="J166" i="3"/>
  <c r="BK266" i="4"/>
  <c r="J125" i="6"/>
  <c r="J290" i="6"/>
  <c r="BK160" i="8"/>
  <c r="J350" i="8"/>
  <c r="BK164" i="12"/>
  <c r="J236" i="2"/>
  <c r="BK166" i="2"/>
  <c r="J367" i="2"/>
  <c r="BK137" i="2"/>
  <c r="J328" i="2"/>
  <c r="BK145" i="3"/>
  <c r="BK134" i="3"/>
  <c r="BK111" i="3"/>
  <c r="J422" i="4"/>
  <c r="BK135" i="4"/>
  <c r="BK450" i="4"/>
  <c r="J445" i="4"/>
  <c r="BK422" i="4"/>
  <c r="BK224" i="4"/>
  <c r="BK184" i="4"/>
  <c r="BK115" i="5"/>
  <c r="BK364" i="6"/>
  <c r="J212" i="6"/>
  <c r="J364" i="6"/>
  <c r="J370" i="6"/>
  <c r="BK134" i="7"/>
  <c r="J370" i="8"/>
  <c r="J212" i="8"/>
  <c r="J261" i="8"/>
  <c r="J113" i="9"/>
  <c r="J143" i="10"/>
  <c r="BK208" i="10"/>
  <c r="BK184" i="10"/>
  <c r="BK117" i="12"/>
  <c r="J109" i="2"/>
  <c r="BK325" i="2"/>
  <c r="BK119" i="2"/>
  <c r="J111" i="3"/>
  <c r="J272" i="4"/>
  <c r="BK152" i="4"/>
  <c r="BK223" i="6"/>
  <c r="J367" i="6"/>
  <c r="BK261" i="8"/>
  <c r="J423" i="8"/>
  <c r="BK127" i="9"/>
  <c r="J154" i="10"/>
  <c r="BK134" i="10"/>
  <c r="BK114" i="10"/>
  <c r="J230" i="12"/>
  <c r="J166" i="2"/>
  <c r="BK106" i="3"/>
  <c r="J220" i="10"/>
  <c r="J197" i="12"/>
  <c r="J119" i="2"/>
  <c r="J140" i="2"/>
  <c r="J349" i="4"/>
  <c r="BK96" i="5"/>
  <c r="J414" i="8"/>
  <c r="J159" i="10"/>
  <c r="J121" i="11"/>
  <c r="J284" i="2"/>
  <c r="BK91" i="3"/>
  <c r="J141" i="4"/>
  <c r="BK345" i="4"/>
  <c r="BK104" i="6"/>
  <c r="J303" i="6"/>
  <c r="BK245" i="8"/>
  <c r="J332" i="8"/>
  <c r="J153" i="9"/>
  <c r="J208" i="10"/>
  <c r="J137" i="10"/>
  <c r="BK208" i="2"/>
  <c r="BK324" i="4"/>
  <c r="BK127" i="5"/>
  <c r="BK109" i="6"/>
  <c r="BK377" i="6"/>
  <c r="J100" i="7"/>
  <c r="J115" i="9"/>
  <c r="BK128" i="11"/>
  <c r="J187" i="12"/>
  <c r="J147" i="3"/>
  <c r="BK126" i="4"/>
  <c r="J127" i="5"/>
  <c r="BK355" i="6"/>
  <c r="J296" i="8"/>
  <c r="J307" i="8"/>
  <c r="J115" i="3"/>
  <c r="BK366" i="4"/>
  <c r="J111" i="5"/>
  <c r="BK270" i="6"/>
  <c r="BK159" i="7"/>
  <c r="J100" i="9"/>
  <c r="J103" i="10"/>
  <c r="J119" i="11"/>
  <c r="J442" i="4"/>
  <c r="J166" i="4"/>
  <c r="BK156" i="6"/>
  <c r="BK212" i="6"/>
  <c r="BK235" i="8"/>
  <c r="BK153" i="9"/>
  <c r="J184" i="10"/>
  <c r="BK88" i="12"/>
  <c r="J387" i="4"/>
  <c r="BK121" i="5"/>
  <c r="BK166" i="4"/>
  <c r="BK185" i="6"/>
  <c r="BK307" i="8"/>
  <c r="J184" i="2"/>
  <c r="BK101" i="3"/>
  <c r="J151" i="10"/>
  <c r="BK96" i="12"/>
  <c r="BK355" i="2"/>
  <c r="BK180" i="3"/>
  <c r="BK190" i="4"/>
  <c r="BK168" i="7"/>
  <c r="BK98" i="2"/>
  <c r="J144" i="2"/>
  <c r="BK439" i="4"/>
  <c r="J240" i="4"/>
  <c r="BK113" i="6"/>
  <c r="BK165" i="10"/>
  <c r="J91" i="11"/>
  <c r="BK184" i="2"/>
  <c r="J158" i="2"/>
  <c r="AS55" i="1"/>
  <c r="J129" i="5"/>
  <c r="BK352" i="6"/>
  <c r="J110" i="7"/>
  <c r="BK201" i="8"/>
  <c r="J127" i="10"/>
  <c r="BK309" i="2"/>
  <c r="J325" i="2"/>
  <c r="J175" i="3"/>
  <c r="BK372" i="4"/>
  <c r="J307" i="6"/>
  <c r="BK367" i="6"/>
  <c r="BK283" i="8"/>
  <c r="J245" i="8"/>
  <c r="BK119" i="10"/>
  <c r="J248" i="6"/>
  <c r="BK392" i="6"/>
  <c r="BK169" i="8"/>
  <c r="J275" i="4"/>
  <c r="BK325" i="6"/>
  <c r="BK307" i="6"/>
  <c r="J235" i="8"/>
  <c r="BK151" i="10"/>
  <c r="BK180" i="10"/>
  <c r="J263" i="2"/>
  <c r="BK99" i="4"/>
  <c r="BK179" i="6"/>
  <c r="J141" i="7"/>
  <c r="J195" i="8"/>
  <c r="BK132" i="9"/>
  <c r="BK306" i="4"/>
  <c r="J141" i="5"/>
  <c r="J104" i="8"/>
  <c r="BK174" i="2"/>
  <c r="BK260" i="4"/>
  <c r="BK99" i="11"/>
  <c r="BK216" i="2"/>
  <c r="BK195" i="6"/>
  <c r="J374" i="8"/>
  <c r="J236" i="10"/>
  <c r="J113" i="2"/>
  <c r="J119" i="10"/>
  <c r="J137" i="2"/>
  <c r="J286" i="2"/>
  <c r="J106" i="3"/>
  <c r="BK288" i="4"/>
  <c r="J152" i="4"/>
  <c r="BK340" i="4"/>
  <c r="BK257" i="8"/>
  <c r="J224" i="10"/>
  <c r="J174" i="10"/>
  <c r="BK132" i="12"/>
  <c r="J358" i="2"/>
  <c r="J130" i="3"/>
  <c r="BK141" i="4"/>
  <c r="J393" i="4"/>
  <c r="J179" i="4"/>
  <c r="J255" i="6"/>
  <c r="J116" i="7"/>
  <c r="J417" i="8"/>
  <c r="BK95" i="9"/>
  <c r="BK159" i="10"/>
  <c r="J98" i="2"/>
  <c r="J414" i="4"/>
  <c r="J264" i="4"/>
  <c r="BK331" i="4"/>
  <c r="J96" i="5"/>
  <c r="J219" i="6"/>
  <c r="J359" i="8"/>
  <c r="J157" i="8"/>
  <c r="J127" i="9"/>
  <c r="J196" i="10"/>
  <c r="J99" i="11"/>
  <c r="BK203" i="2"/>
  <c r="BK290" i="6"/>
  <c r="J105" i="7"/>
  <c r="J146" i="8"/>
  <c r="J283" i="8"/>
  <c r="BK132" i="3"/>
  <c r="J199" i="4"/>
  <c r="BK232" i="6"/>
  <c r="BK261" i="6"/>
  <c r="BK149" i="8"/>
  <c r="J140" i="10"/>
  <c r="BK173" i="12"/>
  <c r="BK101" i="5"/>
  <c r="J138" i="6"/>
  <c r="BK334" i="6"/>
  <c r="J134" i="7"/>
  <c r="J139" i="8"/>
  <c r="J144" i="9"/>
  <c r="BK215" i="10"/>
  <c r="J96" i="12"/>
  <c r="BK328" i="2"/>
  <c r="BK360" i="4"/>
  <c r="BK277" i="6"/>
  <c r="BK116" i="7"/>
  <c r="J201" i="8"/>
  <c r="J337" i="8"/>
  <c r="J146" i="10"/>
  <c r="BK109" i="2"/>
  <c r="J266" i="4"/>
  <c r="BK109" i="8"/>
  <c r="J227" i="2"/>
  <c r="J145" i="3"/>
  <c r="J288" i="4"/>
  <c r="BK230" i="10"/>
  <c r="J316" i="2"/>
  <c r="J429" i="4"/>
  <c r="J145" i="6"/>
  <c r="J326" i="8"/>
  <c r="BK119" i="11"/>
  <c r="J134" i="10"/>
  <c r="J98" i="6"/>
  <c r="J396" i="8"/>
  <c r="J380" i="8"/>
  <c r="J120" i="3"/>
  <c r="J195" i="4"/>
  <c r="J334" i="6"/>
  <c r="J136" i="7"/>
  <c r="BK367" i="8"/>
  <c r="BK423" i="8"/>
  <c r="BK119" i="9"/>
  <c r="BK135" i="11"/>
  <c r="J174" i="2"/>
  <c r="J396" i="4"/>
  <c r="J121" i="5"/>
  <c r="J153" i="6"/>
  <c r="J125" i="8"/>
  <c r="BK405" i="8"/>
  <c r="J109" i="10"/>
  <c r="BK220" i="12"/>
  <c r="BK136" i="3"/>
  <c r="BK318" i="8"/>
  <c r="BK149" i="12"/>
  <c r="J233" i="2"/>
  <c r="BK160" i="4"/>
  <c r="J267" i="6"/>
  <c r="BK113" i="11"/>
  <c r="BK140" i="2"/>
  <c r="BK199" i="4"/>
  <c r="BK147" i="3"/>
  <c r="BK187" i="4"/>
  <c r="J223" i="6"/>
  <c r="BK124" i="10"/>
  <c r="BK230" i="12"/>
  <c r="J259" i="2"/>
  <c r="J125" i="3"/>
  <c r="BK404" i="4"/>
  <c r="J135" i="4"/>
  <c r="BK157" i="8"/>
  <c r="BK240" i="8"/>
  <c r="J109" i="9"/>
  <c r="BK154" i="10"/>
  <c r="BK182" i="12"/>
  <c r="BK358" i="2"/>
  <c r="J119" i="6"/>
  <c r="J147" i="7"/>
  <c r="J180" i="8"/>
  <c r="J125" i="9"/>
  <c r="J117" i="11"/>
  <c r="BK398" i="6"/>
  <c r="BK341" i="8"/>
  <c r="J109" i="8"/>
  <c r="BK407" i="4"/>
  <c r="J302" i="4"/>
  <c r="BK204" i="6"/>
  <c r="J186" i="8"/>
  <c r="J170" i="10"/>
  <c r="BK144" i="11"/>
  <c r="BK295" i="4"/>
  <c r="J195" i="6"/>
  <c r="BK381" i="6"/>
  <c r="J318" i="8"/>
  <c r="BK98" i="8"/>
  <c r="J277" i="8"/>
  <c r="BK111" i="11"/>
  <c r="J153" i="2"/>
  <c r="J407" i="4"/>
  <c r="J113" i="6"/>
  <c r="BK361" i="6"/>
  <c r="J324" i="8"/>
  <c r="J219" i="8"/>
  <c r="BK170" i="10"/>
  <c r="BK292" i="2"/>
  <c r="J259" i="8"/>
  <c r="J157" i="12"/>
  <c r="J292" i="2"/>
  <c r="J174" i="4"/>
  <c r="J106" i="5"/>
  <c r="J398" i="6"/>
  <c r="BK380" i="8"/>
  <c r="J309" i="2"/>
  <c r="BK263" i="2"/>
  <c r="J216" i="2"/>
  <c r="BK120" i="3"/>
  <c r="BK110" i="4"/>
  <c r="J282" i="4"/>
  <c r="BK393" i="4"/>
  <c r="BK318" i="6"/>
  <c r="J123" i="7"/>
  <c r="BK104" i="8"/>
  <c r="BK200" i="10"/>
  <c r="BK103" i="12"/>
  <c r="BK396" i="4"/>
  <c r="BK125" i="6"/>
  <c r="J169" i="8"/>
  <c r="BK240" i="10"/>
  <c r="J182" i="12"/>
  <c r="BK147" i="2"/>
  <c r="BK425" i="4"/>
  <c r="BK410" i="4"/>
  <c r="J95" i="7"/>
  <c r="BK144" i="9"/>
  <c r="J123" i="11"/>
  <c r="BK361" i="2"/>
  <c r="J119" i="8"/>
  <c r="BK267" i="8"/>
  <c r="J123" i="9"/>
  <c r="BK224" i="10"/>
  <c r="J103" i="12"/>
  <c r="BK169" i="2"/>
  <c r="J205" i="4"/>
  <c r="BK442" i="4"/>
  <c r="J187" i="4"/>
  <c r="BK283" i="6"/>
  <c r="BK296" i="6"/>
  <c r="BK215" i="8"/>
  <c r="J133" i="8"/>
  <c r="BK146" i="10"/>
  <c r="J215" i="12"/>
  <c r="J169" i="2"/>
  <c r="BK133" i="6"/>
  <c r="BK114" i="7"/>
  <c r="J303" i="8"/>
  <c r="J180" i="3"/>
  <c r="BK229" i="4"/>
  <c r="BK162" i="6"/>
  <c r="BK240" i="6"/>
  <c r="BK183" i="8"/>
  <c r="J132" i="9"/>
  <c r="BK196" i="10"/>
  <c r="BK157" i="12"/>
  <c r="J91" i="5"/>
  <c r="BK98" i="6"/>
  <c r="BK374" i="6"/>
  <c r="BK255" i="8"/>
  <c r="BK127" i="10"/>
  <c r="BK137" i="10"/>
  <c r="J205" i="12"/>
  <c r="J252" i="2"/>
  <c r="J240" i="6"/>
  <c r="J133" i="6"/>
  <c r="J109" i="6"/>
  <c r="J257" i="8"/>
  <c r="BK370" i="8"/>
  <c r="J163" i="2"/>
  <c r="J345" i="4"/>
  <c r="BK219" i="6"/>
  <c r="BK103" i="11"/>
  <c r="J178" i="2"/>
  <c r="J185" i="6"/>
  <c r="J191" i="6"/>
  <c r="BK163" i="8"/>
  <c r="J223" i="8"/>
  <c r="J149" i="12"/>
  <c r="BK198" i="2"/>
  <c r="BK220" i="2"/>
  <c r="BK178" i="2"/>
  <c r="J340" i="2"/>
  <c r="J355" i="2"/>
  <c r="BK259" i="2"/>
  <c r="BK149" i="3"/>
  <c r="J91" i="3"/>
  <c r="BK250" i="4"/>
  <c r="BK195" i="4"/>
  <c r="J105" i="4"/>
  <c r="J450" i="4"/>
  <c r="J434" i="4"/>
  <c r="BK262" i="4"/>
  <c r="J163" i="4"/>
  <c r="J120" i="4"/>
  <c r="J119" i="5"/>
  <c r="BK111" i="5"/>
  <c r="J261" i="6"/>
  <c r="J201" i="6"/>
  <c r="J104" i="6"/>
  <c r="J381" i="6"/>
  <c r="BK374" i="8"/>
  <c r="BK204" i="8"/>
  <c r="J163" i="8"/>
  <c r="BK115" i="9"/>
  <c r="BK104" i="9"/>
  <c r="J180" i="10"/>
  <c r="J125" i="11"/>
  <c r="J210" i="12"/>
  <c r="J268" i="2"/>
  <c r="BK245" i="2"/>
  <c r="J239" i="2"/>
  <c r="J154" i="3"/>
  <c r="J134" i="3"/>
  <c r="J229" i="4"/>
  <c r="BK267" i="6"/>
  <c r="J173" i="6"/>
  <c r="J118" i="7"/>
  <c r="J137" i="9"/>
  <c r="J211" i="10"/>
  <c r="J103" i="11"/>
  <c r="BK187" i="12"/>
  <c r="J147" i="2"/>
  <c r="BK337" i="2"/>
  <c r="BK205" i="10"/>
  <c r="J144" i="11"/>
  <c r="P306" i="8" l="1"/>
  <c r="P131" i="12"/>
  <c r="P148" i="12"/>
  <c r="P177" i="2"/>
  <c r="BK262" i="2"/>
  <c r="J262" i="2" s="1"/>
  <c r="J69" i="2" s="1"/>
  <c r="P348" i="2"/>
  <c r="P347" i="2"/>
  <c r="P90" i="3"/>
  <c r="P89" i="3" s="1"/>
  <c r="T98" i="4"/>
  <c r="T244" i="4"/>
  <c r="R378" i="4"/>
  <c r="R135" i="5"/>
  <c r="BK194" i="6"/>
  <c r="J194" i="6" s="1"/>
  <c r="J66" i="6" s="1"/>
  <c r="T306" i="6"/>
  <c r="P90" i="7"/>
  <c r="P89" i="7"/>
  <c r="BK194" i="8"/>
  <c r="J194" i="8" s="1"/>
  <c r="J66" i="8" s="1"/>
  <c r="R306" i="8"/>
  <c r="BK131" i="9"/>
  <c r="J131" i="9"/>
  <c r="J66" i="9"/>
  <c r="P93" i="10"/>
  <c r="P238" i="2"/>
  <c r="R244" i="4"/>
  <c r="R281" i="4"/>
  <c r="P433" i="4"/>
  <c r="P432" i="4"/>
  <c r="BK135" i="5"/>
  <c r="J135" i="5"/>
  <c r="J66" i="5" s="1"/>
  <c r="R194" i="6"/>
  <c r="R276" i="6"/>
  <c r="R351" i="6"/>
  <c r="R90" i="7"/>
  <c r="R89" i="7" s="1"/>
  <c r="R97" i="8"/>
  <c r="T306" i="8"/>
  <c r="BK173" i="10"/>
  <c r="J173" i="10"/>
  <c r="J66" i="10" s="1"/>
  <c r="T90" i="11"/>
  <c r="T89" i="11" s="1"/>
  <c r="BK219" i="2"/>
  <c r="J219" i="2"/>
  <c r="J67" i="2"/>
  <c r="BK315" i="2"/>
  <c r="J315" i="2" s="1"/>
  <c r="J70" i="2" s="1"/>
  <c r="R153" i="3"/>
  <c r="P198" i="4"/>
  <c r="BK244" i="4"/>
  <c r="J244" i="4" s="1"/>
  <c r="J67" i="4" s="1"/>
  <c r="BK378" i="4"/>
  <c r="J378" i="4" s="1"/>
  <c r="J71" i="4" s="1"/>
  <c r="BK239" i="6"/>
  <c r="J239" i="6" s="1"/>
  <c r="J67" i="6" s="1"/>
  <c r="T351" i="6"/>
  <c r="P140" i="7"/>
  <c r="BK404" i="8"/>
  <c r="J404" i="8"/>
  <c r="J73" i="8" s="1"/>
  <c r="P90" i="11"/>
  <c r="P89" i="11" s="1"/>
  <c r="T177" i="2"/>
  <c r="R262" i="2"/>
  <c r="T348" i="2"/>
  <c r="T347" i="2" s="1"/>
  <c r="R90" i="3"/>
  <c r="R89" i="3"/>
  <c r="R88" i="3" s="1"/>
  <c r="P98" i="4"/>
  <c r="T378" i="4"/>
  <c r="P90" i="5"/>
  <c r="P89" i="5"/>
  <c r="T97" i="6"/>
  <c r="T276" i="6"/>
  <c r="P385" i="6"/>
  <c r="P384" i="6"/>
  <c r="T194" i="8"/>
  <c r="P349" i="8"/>
  <c r="T90" i="9"/>
  <c r="T89" i="9" s="1"/>
  <c r="BK192" i="10"/>
  <c r="J192" i="10" s="1"/>
  <c r="J68" i="10" s="1"/>
  <c r="T97" i="2"/>
  <c r="BK238" i="2"/>
  <c r="J238" i="2" s="1"/>
  <c r="J68" i="2" s="1"/>
  <c r="P315" i="2"/>
  <c r="T90" i="3"/>
  <c r="T89" i="3" s="1"/>
  <c r="BK281" i="4"/>
  <c r="J281" i="4" s="1"/>
  <c r="J68" i="4" s="1"/>
  <c r="P378" i="4"/>
  <c r="R90" i="5"/>
  <c r="R89" i="5"/>
  <c r="R88" i="5" s="1"/>
  <c r="BK97" i="6"/>
  <c r="J97" i="6"/>
  <c r="J65" i="6"/>
  <c r="R239" i="6"/>
  <c r="R306" i="6"/>
  <c r="R385" i="6"/>
  <c r="R384" i="6" s="1"/>
  <c r="R95" i="6" s="1"/>
  <c r="T239" i="8"/>
  <c r="R276" i="8"/>
  <c r="R404" i="8"/>
  <c r="R403" i="8"/>
  <c r="P90" i="9"/>
  <c r="P89" i="9" s="1"/>
  <c r="T173" i="10"/>
  <c r="R90" i="11"/>
  <c r="R89" i="11" s="1"/>
  <c r="P95" i="12"/>
  <c r="P219" i="2"/>
  <c r="T315" i="2"/>
  <c r="BK153" i="3"/>
  <c r="J153" i="3" s="1"/>
  <c r="J66" i="3" s="1"/>
  <c r="R198" i="4"/>
  <c r="P281" i="4"/>
  <c r="R97" i="6"/>
  <c r="R96" i="6"/>
  <c r="BK306" i="6"/>
  <c r="J306" i="6" s="1"/>
  <c r="J69" i="6" s="1"/>
  <c r="R140" i="7"/>
  <c r="P194" i="8"/>
  <c r="P276" i="8"/>
  <c r="T404" i="8"/>
  <c r="T403" i="8"/>
  <c r="BK90" i="9"/>
  <c r="BK89" i="9" s="1"/>
  <c r="R192" i="10"/>
  <c r="BK127" i="11"/>
  <c r="J127" i="11"/>
  <c r="J66" i="11" s="1"/>
  <c r="R95" i="12"/>
  <c r="T90" i="5"/>
  <c r="T89" i="5" s="1"/>
  <c r="T194" i="6"/>
  <c r="BK276" i="6"/>
  <c r="J276" i="6" s="1"/>
  <c r="J68" i="6" s="1"/>
  <c r="BK351" i="6"/>
  <c r="J351" i="6" s="1"/>
  <c r="J70" i="6" s="1"/>
  <c r="T385" i="6"/>
  <c r="T384" i="6" s="1"/>
  <c r="BK140" i="7"/>
  <c r="J140" i="7" s="1"/>
  <c r="J66" i="7" s="1"/>
  <c r="T97" i="8"/>
  <c r="BK306" i="8"/>
  <c r="J306" i="8" s="1"/>
  <c r="J69" i="8" s="1"/>
  <c r="P173" i="10"/>
  <c r="BK97" i="2"/>
  <c r="J97" i="2" s="1"/>
  <c r="J65" i="2" s="1"/>
  <c r="T262" i="2"/>
  <c r="P153" i="3"/>
  <c r="BK312" i="4"/>
  <c r="J312" i="4" s="1"/>
  <c r="J70" i="4" s="1"/>
  <c r="BK433" i="4"/>
  <c r="J433" i="4" s="1"/>
  <c r="J74" i="4" s="1"/>
  <c r="P135" i="5"/>
  <c r="P194" i="6"/>
  <c r="P276" i="6"/>
  <c r="P351" i="6"/>
  <c r="T140" i="7"/>
  <c r="P97" i="8"/>
  <c r="R194" i="8"/>
  <c r="BK276" i="8"/>
  <c r="J276" i="8"/>
  <c r="J68" i="8" s="1"/>
  <c r="BK349" i="8"/>
  <c r="J349" i="8"/>
  <c r="J70" i="8"/>
  <c r="P404" i="8"/>
  <c r="P403" i="8" s="1"/>
  <c r="T131" i="9"/>
  <c r="T93" i="10"/>
  <c r="T127" i="11"/>
  <c r="P97" i="2"/>
  <c r="R238" i="2"/>
  <c r="T153" i="3"/>
  <c r="BK98" i="4"/>
  <c r="J98" i="4" s="1"/>
  <c r="J65" i="4" s="1"/>
  <c r="P312" i="4"/>
  <c r="R433" i="4"/>
  <c r="R432" i="4" s="1"/>
  <c r="T135" i="5"/>
  <c r="R131" i="9"/>
  <c r="R93" i="10"/>
  <c r="P127" i="11"/>
  <c r="T95" i="12"/>
  <c r="P181" i="12"/>
  <c r="R177" i="2"/>
  <c r="T219" i="2"/>
  <c r="R315" i="2"/>
  <c r="BK90" i="3"/>
  <c r="J90" i="3" s="1"/>
  <c r="J65" i="3" s="1"/>
  <c r="BK198" i="4"/>
  <c r="J198" i="4" s="1"/>
  <c r="J66" i="4" s="1"/>
  <c r="P244" i="4"/>
  <c r="T281" i="4"/>
  <c r="P97" i="6"/>
  <c r="T239" i="6"/>
  <c r="P306" i="6"/>
  <c r="BK385" i="6"/>
  <c r="BK384" i="6"/>
  <c r="J384" i="6" s="1"/>
  <c r="J72" i="6" s="1"/>
  <c r="T90" i="7"/>
  <c r="T89" i="7" s="1"/>
  <c r="T88" i="7" s="1"/>
  <c r="BK97" i="8"/>
  <c r="J97" i="8" s="1"/>
  <c r="J65" i="8" s="1"/>
  <c r="R239" i="8"/>
  <c r="R349" i="8"/>
  <c r="R90" i="9"/>
  <c r="R89" i="9"/>
  <c r="R88" i="9" s="1"/>
  <c r="T192" i="10"/>
  <c r="BK90" i="11"/>
  <c r="J90" i="11" s="1"/>
  <c r="J65" i="11" s="1"/>
  <c r="R97" i="2"/>
  <c r="R219" i="2"/>
  <c r="T238" i="2"/>
  <c r="BK348" i="2"/>
  <c r="J348" i="2" s="1"/>
  <c r="J73" i="2" s="1"/>
  <c r="T312" i="4"/>
  <c r="T433" i="4"/>
  <c r="T432" i="4" s="1"/>
  <c r="BK90" i="5"/>
  <c r="BK89" i="5" s="1"/>
  <c r="P239" i="6"/>
  <c r="BK90" i="7"/>
  <c r="BK89" i="7" s="1"/>
  <c r="P239" i="8"/>
  <c r="T276" i="8"/>
  <c r="P192" i="10"/>
  <c r="BK95" i="12"/>
  <c r="J95" i="12"/>
  <c r="J61" i="12"/>
  <c r="BK181" i="12"/>
  <c r="J181" i="12"/>
  <c r="J66" i="12" s="1"/>
  <c r="R181" i="12"/>
  <c r="BK177" i="2"/>
  <c r="J177" i="2"/>
  <c r="J66" i="2"/>
  <c r="P262" i="2"/>
  <c r="R348" i="2"/>
  <c r="R347" i="2" s="1"/>
  <c r="R98" i="4"/>
  <c r="R97" i="4"/>
  <c r="R96" i="4" s="1"/>
  <c r="T198" i="4"/>
  <c r="R312" i="4"/>
  <c r="BK239" i="8"/>
  <c r="J239" i="8" s="1"/>
  <c r="J67" i="8" s="1"/>
  <c r="T349" i="8"/>
  <c r="P131" i="9"/>
  <c r="BK93" i="10"/>
  <c r="J93" i="10" s="1"/>
  <c r="J65" i="10" s="1"/>
  <c r="R173" i="10"/>
  <c r="R127" i="11"/>
  <c r="T181" i="12"/>
  <c r="BK399" i="8"/>
  <c r="J399" i="8" s="1"/>
  <c r="J71" i="8" s="1"/>
  <c r="BK183" i="10"/>
  <c r="J183" i="10"/>
  <c r="J67" i="10" s="1"/>
  <c r="BK343" i="2"/>
  <c r="J343" i="2" s="1"/>
  <c r="J71" i="2" s="1"/>
  <c r="BK305" i="4"/>
  <c r="J305" i="4" s="1"/>
  <c r="J69" i="4" s="1"/>
  <c r="BK131" i="12"/>
  <c r="J131" i="12" s="1"/>
  <c r="J62" i="12" s="1"/>
  <c r="BK380" i="6"/>
  <c r="J380" i="6"/>
  <c r="J71" i="6" s="1"/>
  <c r="BK239" i="10"/>
  <c r="J239" i="10" s="1"/>
  <c r="J69" i="10" s="1"/>
  <c r="BK148" i="12"/>
  <c r="J148" i="12" s="1"/>
  <c r="J63" i="12" s="1"/>
  <c r="BK163" i="12"/>
  <c r="J163" i="12" s="1"/>
  <c r="J64" i="12" s="1"/>
  <c r="BK428" i="4"/>
  <c r="J428" i="4"/>
  <c r="J72" i="4" s="1"/>
  <c r="BK172" i="12"/>
  <c r="J172" i="12" s="1"/>
  <c r="J65" i="12" s="1"/>
  <c r="E76" i="12"/>
  <c r="BE124" i="12"/>
  <c r="BE117" i="12"/>
  <c r="BE173" i="12"/>
  <c r="BE103" i="12"/>
  <c r="BE157" i="12"/>
  <c r="J54" i="12"/>
  <c r="BE192" i="12"/>
  <c r="BE205" i="12"/>
  <c r="BE210" i="12"/>
  <c r="BE225" i="12"/>
  <c r="BE230" i="12"/>
  <c r="J52" i="12"/>
  <c r="BE132" i="12"/>
  <c r="BE142" i="12"/>
  <c r="BE149" i="12"/>
  <c r="BE182" i="12"/>
  <c r="F83" i="12"/>
  <c r="BE164" i="12"/>
  <c r="BE197" i="12"/>
  <c r="BE220" i="12"/>
  <c r="BK89" i="11"/>
  <c r="J89" i="11" s="1"/>
  <c r="J64" i="11" s="1"/>
  <c r="BE96" i="12"/>
  <c r="BE187" i="12"/>
  <c r="BE88" i="12"/>
  <c r="J55" i="12"/>
  <c r="BE110" i="12"/>
  <c r="BE215" i="12"/>
  <c r="E50" i="11"/>
  <c r="J84" i="11"/>
  <c r="F59" i="11"/>
  <c r="J56" i="11"/>
  <c r="J85" i="11"/>
  <c r="BE91" i="11"/>
  <c r="BK92" i="10"/>
  <c r="J92" i="10" s="1"/>
  <c r="J64" i="10" s="1"/>
  <c r="BE95" i="11"/>
  <c r="BE99" i="11"/>
  <c r="BE103" i="11"/>
  <c r="BE107" i="11"/>
  <c r="BE115" i="11"/>
  <c r="BE117" i="11"/>
  <c r="BE119" i="11"/>
  <c r="BE123" i="11"/>
  <c r="BE128" i="11"/>
  <c r="BE135" i="11"/>
  <c r="BE111" i="11"/>
  <c r="BE113" i="11"/>
  <c r="BE121" i="11"/>
  <c r="BE125" i="11"/>
  <c r="BE144" i="11"/>
  <c r="J90" i="9"/>
  <c r="J65" i="9" s="1"/>
  <c r="J56" i="10"/>
  <c r="BE143" i="10"/>
  <c r="BE174" i="10"/>
  <c r="BE215" i="10"/>
  <c r="E50" i="10"/>
  <c r="BE205" i="10"/>
  <c r="BE233" i="10"/>
  <c r="BE236" i="10"/>
  <c r="J58" i="10"/>
  <c r="BE114" i="10"/>
  <c r="BE127" i="10"/>
  <c r="BE193" i="10"/>
  <c r="BE240" i="10"/>
  <c r="BE99" i="10"/>
  <c r="BE109" i="10"/>
  <c r="BE124" i="10"/>
  <c r="BE170" i="10"/>
  <c r="BE180" i="10"/>
  <c r="BE103" i="10"/>
  <c r="BE131" i="10"/>
  <c r="BE154" i="10"/>
  <c r="BE162" i="10"/>
  <c r="BE200" i="10"/>
  <c r="J88" i="10"/>
  <c r="BE94" i="10"/>
  <c r="BE134" i="10"/>
  <c r="BE146" i="10"/>
  <c r="BE230" i="10"/>
  <c r="BE159" i="10"/>
  <c r="BE184" i="10"/>
  <c r="BE196" i="10"/>
  <c r="BE208" i="10"/>
  <c r="BE165" i="10"/>
  <c r="BE224" i="10"/>
  <c r="BE119" i="10"/>
  <c r="BE137" i="10"/>
  <c r="BE220" i="10"/>
  <c r="BE227" i="10"/>
  <c r="F59" i="10"/>
  <c r="BE140" i="10"/>
  <c r="BE151" i="10"/>
  <c r="BE211" i="10"/>
  <c r="J56" i="9"/>
  <c r="F85" i="9"/>
  <c r="BE95" i="9"/>
  <c r="BE123" i="9"/>
  <c r="BE100" i="9"/>
  <c r="J59" i="9"/>
  <c r="BE109" i="9"/>
  <c r="BE125" i="9"/>
  <c r="BK96" i="8"/>
  <c r="J96" i="8"/>
  <c r="J64" i="8"/>
  <c r="J58" i="9"/>
  <c r="BE91" i="9"/>
  <c r="BE127" i="9"/>
  <c r="E50" i="9"/>
  <c r="BE104" i="9"/>
  <c r="BE115" i="9"/>
  <c r="BE119" i="9"/>
  <c r="BE137" i="9"/>
  <c r="BK403" i="8"/>
  <c r="J403" i="8" s="1"/>
  <c r="J72" i="8" s="1"/>
  <c r="BE113" i="9"/>
  <c r="BE117" i="9"/>
  <c r="BE132" i="9"/>
  <c r="BE144" i="9"/>
  <c r="BE153" i="9"/>
  <c r="F59" i="8"/>
  <c r="BE142" i="8"/>
  <c r="BE146" i="8"/>
  <c r="BE215" i="8"/>
  <c r="J90" i="7"/>
  <c r="J65" i="7" s="1"/>
  <c r="J58" i="8"/>
  <c r="BE119" i="8"/>
  <c r="BE212" i="8"/>
  <c r="BE255" i="8"/>
  <c r="BE364" i="8"/>
  <c r="BE387" i="8"/>
  <c r="BE393" i="8"/>
  <c r="BE396" i="8"/>
  <c r="BE400" i="8"/>
  <c r="BE113" i="8"/>
  <c r="BE163" i="8"/>
  <c r="BE186" i="8"/>
  <c r="BE257" i="8"/>
  <c r="BE318" i="8"/>
  <c r="BE370" i="8"/>
  <c r="BE414" i="8"/>
  <c r="BE417" i="8"/>
  <c r="E83" i="8"/>
  <c r="J92" i="8"/>
  <c r="BE133" i="8"/>
  <c r="BE149" i="8"/>
  <c r="BE290" i="8"/>
  <c r="BE332" i="8"/>
  <c r="BE341" i="8"/>
  <c r="BE367" i="8"/>
  <c r="BE380" i="8"/>
  <c r="BE390" i="8"/>
  <c r="BE405" i="8"/>
  <c r="BE411" i="8"/>
  <c r="BE423" i="8"/>
  <c r="BE303" i="8"/>
  <c r="BE384" i="8"/>
  <c r="BE139" i="8"/>
  <c r="BE183" i="8"/>
  <c r="BE283" i="8"/>
  <c r="J89" i="8"/>
  <c r="BE180" i="8"/>
  <c r="BE240" i="8"/>
  <c r="BE259" i="8"/>
  <c r="BE324" i="8"/>
  <c r="BE125" i="8"/>
  <c r="BE154" i="8"/>
  <c r="BE160" i="8"/>
  <c r="BE191" i="8"/>
  <c r="BE261" i="8"/>
  <c r="BE359" i="8"/>
  <c r="BE98" i="8"/>
  <c r="BE195" i="8"/>
  <c r="BE223" i="8"/>
  <c r="BE235" i="8"/>
  <c r="BE245" i="8"/>
  <c r="BE248" i="8"/>
  <c r="BE296" i="8"/>
  <c r="BE307" i="8"/>
  <c r="BE326" i="8"/>
  <c r="BE353" i="8"/>
  <c r="BE104" i="8"/>
  <c r="BE109" i="8"/>
  <c r="BE157" i="8"/>
  <c r="BE169" i="8"/>
  <c r="BE201" i="8"/>
  <c r="BE204" i="8"/>
  <c r="BE232" i="8"/>
  <c r="BE270" i="8"/>
  <c r="BE337" i="8"/>
  <c r="BE374" i="8"/>
  <c r="BE174" i="8"/>
  <c r="BE267" i="8"/>
  <c r="BE219" i="8"/>
  <c r="BE277" i="8"/>
  <c r="BE350" i="8"/>
  <c r="BE100" i="7"/>
  <c r="BE110" i="7"/>
  <c r="E76" i="7"/>
  <c r="J59" i="7"/>
  <c r="F85" i="7"/>
  <c r="J385" i="6"/>
  <c r="J73" i="6"/>
  <c r="BE95" i="7"/>
  <c r="BE116" i="7"/>
  <c r="BK96" i="6"/>
  <c r="J96" i="6" s="1"/>
  <c r="J64" i="6" s="1"/>
  <c r="J84" i="7"/>
  <c r="BE114" i="7"/>
  <c r="BE134" i="7"/>
  <c r="J82" i="7"/>
  <c r="BE132" i="7"/>
  <c r="BE136" i="7"/>
  <c r="BE152" i="7"/>
  <c r="BE159" i="7"/>
  <c r="BE168" i="7"/>
  <c r="BE123" i="7"/>
  <c r="BE147" i="7"/>
  <c r="BE91" i="7"/>
  <c r="BE118" i="7"/>
  <c r="BE128" i="7"/>
  <c r="BE130" i="7"/>
  <c r="BE105" i="7"/>
  <c r="BE141" i="7"/>
  <c r="BE119" i="6"/>
  <c r="BE156" i="6"/>
  <c r="BE162" i="6"/>
  <c r="BE352" i="6"/>
  <c r="BE367" i="6"/>
  <c r="BE386" i="6"/>
  <c r="J59" i="6"/>
  <c r="BE141" i="6"/>
  <c r="BE179" i="6"/>
  <c r="BE270" i="6"/>
  <c r="J90" i="5"/>
  <c r="J65" i="5"/>
  <c r="J56" i="6"/>
  <c r="BE277" i="6"/>
  <c r="BE377" i="6"/>
  <c r="BE398" i="6"/>
  <c r="BE370" i="6"/>
  <c r="BE381" i="6"/>
  <c r="BE392" i="6"/>
  <c r="BE395" i="6"/>
  <c r="J58" i="6"/>
  <c r="BE223" i="6"/>
  <c r="BE232" i="6"/>
  <c r="BE261" i="6"/>
  <c r="BE303" i="6"/>
  <c r="BE318" i="6"/>
  <c r="BE325" i="6"/>
  <c r="BE339" i="6"/>
  <c r="BE355" i="6"/>
  <c r="BE374" i="6"/>
  <c r="BE404" i="6"/>
  <c r="F92" i="6"/>
  <c r="BE159" i="6"/>
  <c r="BE168" i="6"/>
  <c r="BE255" i="6"/>
  <c r="BE296" i="6"/>
  <c r="E83" i="6"/>
  <c r="BE104" i="6"/>
  <c r="BE109" i="6"/>
  <c r="BE113" i="6"/>
  <c r="BE173" i="6"/>
  <c r="BE201" i="6"/>
  <c r="BE212" i="6"/>
  <c r="BE248" i="6"/>
  <c r="BE257" i="6"/>
  <c r="BE153" i="6"/>
  <c r="BE283" i="6"/>
  <c r="BE125" i="6"/>
  <c r="BE133" i="6"/>
  <c r="BE138" i="6"/>
  <c r="BE185" i="6"/>
  <c r="BE235" i="6"/>
  <c r="BE267" i="6"/>
  <c r="BE307" i="6"/>
  <c r="BE361" i="6"/>
  <c r="BE191" i="6"/>
  <c r="BE195" i="6"/>
  <c r="BE219" i="6"/>
  <c r="BE259" i="6"/>
  <c r="BE343" i="6"/>
  <c r="BE364" i="6"/>
  <c r="BE98" i="6"/>
  <c r="BE145" i="6"/>
  <c r="BE182" i="6"/>
  <c r="BE327" i="6"/>
  <c r="BE334" i="6"/>
  <c r="BE148" i="6"/>
  <c r="BE204" i="6"/>
  <c r="BE215" i="6"/>
  <c r="BE240" i="6"/>
  <c r="BE245" i="6"/>
  <c r="BE290" i="6"/>
  <c r="J58" i="5"/>
  <c r="E76" i="5"/>
  <c r="J85" i="5"/>
  <c r="BE106" i="5"/>
  <c r="BE119" i="5"/>
  <c r="BK97" i="4"/>
  <c r="J97" i="4" s="1"/>
  <c r="J64" i="4" s="1"/>
  <c r="BE131" i="5"/>
  <c r="BE157" i="5"/>
  <c r="BK432" i="4"/>
  <c r="J432" i="4"/>
  <c r="J73" i="4" s="1"/>
  <c r="BE121" i="5"/>
  <c r="BE141" i="5"/>
  <c r="F85" i="5"/>
  <c r="BE101" i="5"/>
  <c r="J82" i="5"/>
  <c r="BE111" i="5"/>
  <c r="BE148" i="5"/>
  <c r="BE123" i="5"/>
  <c r="BE127" i="5"/>
  <c r="BE91" i="5"/>
  <c r="BE96" i="5"/>
  <c r="BE115" i="5"/>
  <c r="BE129" i="5"/>
  <c r="BE136" i="5"/>
  <c r="J93" i="4"/>
  <c r="BE105" i="4"/>
  <c r="BE110" i="4"/>
  <c r="BE120" i="4"/>
  <c r="BE163" i="4"/>
  <c r="BE174" i="4"/>
  <c r="BE219" i="4"/>
  <c r="BE264" i="4"/>
  <c r="BE288" i="4"/>
  <c r="J58" i="4"/>
  <c r="J90" i="4"/>
  <c r="BE99" i="4"/>
  <c r="BE152" i="4"/>
  <c r="BE349" i="4"/>
  <c r="E84" i="4"/>
  <c r="BE126" i="4"/>
  <c r="BE157" i="4"/>
  <c r="BE216" i="4"/>
  <c r="BE224" i="4"/>
  <c r="BE333" i="4"/>
  <c r="BE393" i="4"/>
  <c r="BE410" i="4"/>
  <c r="BK89" i="3"/>
  <c r="BK88" i="3" s="1"/>
  <c r="J88" i="3" s="1"/>
  <c r="J32" i="3" s="1"/>
  <c r="F59" i="4"/>
  <c r="BE275" i="4"/>
  <c r="BE295" i="4"/>
  <c r="BE306" i="4"/>
  <c r="BE396" i="4"/>
  <c r="BE262" i="4"/>
  <c r="BE302" i="4"/>
  <c r="BE331" i="4"/>
  <c r="BE360" i="4"/>
  <c r="BE404" i="4"/>
  <c r="BE407" i="4"/>
  <c r="BE422" i="4"/>
  <c r="BE149" i="4"/>
  <c r="BE366" i="4"/>
  <c r="BE372" i="4"/>
  <c r="BE379" i="4"/>
  <c r="BE429" i="4"/>
  <c r="BE144" i="4"/>
  <c r="BE160" i="4"/>
  <c r="BE179" i="4"/>
  <c r="BE205" i="4"/>
  <c r="BE282" i="4"/>
  <c r="BE313" i="4"/>
  <c r="BE340" i="4"/>
  <c r="BE184" i="4"/>
  <c r="BE187" i="4"/>
  <c r="BE195" i="4"/>
  <c r="BE208" i="4"/>
  <c r="BE229" i="4"/>
  <c r="BE324" i="4"/>
  <c r="BE414" i="4"/>
  <c r="BE425" i="4"/>
  <c r="BE135" i="4"/>
  <c r="BE190" i="4"/>
  <c r="BE199" i="4"/>
  <c r="BE240" i="4"/>
  <c r="BE250" i="4"/>
  <c r="BE260" i="4"/>
  <c r="BE266" i="4"/>
  <c r="BE272" i="4"/>
  <c r="BE439" i="4"/>
  <c r="BE442" i="4"/>
  <c r="BE445" i="4"/>
  <c r="BE450" i="4"/>
  <c r="BE114" i="4"/>
  <c r="BE141" i="4"/>
  <c r="BE166" i="4"/>
  <c r="BE245" i="4"/>
  <c r="BE345" i="4"/>
  <c r="BE237" i="4"/>
  <c r="BE434" i="4"/>
  <c r="BE253" i="4"/>
  <c r="BE387" i="4"/>
  <c r="BK347" i="2"/>
  <c r="J347" i="2" s="1"/>
  <c r="J72" i="2" s="1"/>
  <c r="F59" i="3"/>
  <c r="BE106" i="3"/>
  <c r="BE115" i="3"/>
  <c r="BE125" i="3"/>
  <c r="BE130" i="3"/>
  <c r="BE132" i="3"/>
  <c r="BE111" i="3"/>
  <c r="BE140" i="3"/>
  <c r="BE175" i="3"/>
  <c r="BK96" i="2"/>
  <c r="J96" i="2" s="1"/>
  <c r="J64" i="2" s="1"/>
  <c r="BE96" i="3"/>
  <c r="BE120" i="3"/>
  <c r="BE134" i="3"/>
  <c r="BE149" i="3"/>
  <c r="E76" i="3"/>
  <c r="BE101" i="3"/>
  <c r="J56" i="3"/>
  <c r="J58" i="3"/>
  <c r="BE145" i="3"/>
  <c r="BE147" i="3"/>
  <c r="BE166" i="3"/>
  <c r="J59" i="3"/>
  <c r="BE136" i="3"/>
  <c r="BE180" i="3"/>
  <c r="BE91" i="3"/>
  <c r="BE154" i="3"/>
  <c r="BE159" i="3"/>
  <c r="F59" i="2"/>
  <c r="J92" i="2"/>
  <c r="BE245" i="2"/>
  <c r="J58" i="2"/>
  <c r="BE98" i="2"/>
  <c r="BE104" i="2"/>
  <c r="BE113" i="2"/>
  <c r="BE153" i="2"/>
  <c r="BE208" i="2"/>
  <c r="BE125" i="2"/>
  <c r="BE166" i="2"/>
  <c r="BE259" i="2"/>
  <c r="BE297" i="2"/>
  <c r="BE301" i="2"/>
  <c r="BE309" i="2"/>
  <c r="BE328" i="2"/>
  <c r="BE331" i="2"/>
  <c r="BE337" i="2"/>
  <c r="BE344" i="2"/>
  <c r="BE163" i="2"/>
  <c r="BE227" i="2"/>
  <c r="BE286" i="2"/>
  <c r="BE325" i="2"/>
  <c r="BE340" i="2"/>
  <c r="BE349" i="2"/>
  <c r="BE355" i="2"/>
  <c r="BE358" i="2"/>
  <c r="BE361" i="2"/>
  <c r="BE144" i="2"/>
  <c r="BE184" i="2"/>
  <c r="BE220" i="2"/>
  <c r="BE284" i="2"/>
  <c r="BE367" i="2"/>
  <c r="J56" i="2"/>
  <c r="BE216" i="2"/>
  <c r="BE268" i="2"/>
  <c r="BE279" i="2"/>
  <c r="BE292" i="2"/>
  <c r="BE119" i="2"/>
  <c r="BE198" i="2"/>
  <c r="BE236" i="2"/>
  <c r="BE109" i="2"/>
  <c r="BE178" i="2"/>
  <c r="BE195" i="2"/>
  <c r="BE233" i="2"/>
  <c r="E50" i="2"/>
  <c r="BE137" i="2"/>
  <c r="BE169" i="2"/>
  <c r="BE158" i="2"/>
  <c r="BE174" i="2"/>
  <c r="BE239" i="2"/>
  <c r="BE252" i="2"/>
  <c r="BE187" i="2"/>
  <c r="BE230" i="2"/>
  <c r="BE263" i="2"/>
  <c r="BE316" i="2"/>
  <c r="BE319" i="2"/>
  <c r="BE134" i="2"/>
  <c r="BE140" i="2"/>
  <c r="BE147" i="2"/>
  <c r="BE203" i="2"/>
  <c r="F36" i="8"/>
  <c r="BA65" i="1" s="1"/>
  <c r="F35" i="12"/>
  <c r="BB70" i="1" s="1"/>
  <c r="F39" i="5"/>
  <c r="BD60" i="1"/>
  <c r="F39" i="3"/>
  <c r="BD57" i="1"/>
  <c r="F38" i="7"/>
  <c r="BC63" i="1" s="1"/>
  <c r="F36" i="7"/>
  <c r="BA63" i="1" s="1"/>
  <c r="J36" i="10"/>
  <c r="AW68" i="1" s="1"/>
  <c r="F37" i="5"/>
  <c r="BB60" i="1"/>
  <c r="F36" i="6"/>
  <c r="BA62" i="1" s="1"/>
  <c r="F39" i="4"/>
  <c r="BD59" i="1"/>
  <c r="J36" i="7"/>
  <c r="AW63" i="1" s="1"/>
  <c r="F36" i="5"/>
  <c r="BA60" i="1" s="1"/>
  <c r="F37" i="7"/>
  <c r="BB63" i="1" s="1"/>
  <c r="F36" i="3"/>
  <c r="BA57" i="1"/>
  <c r="F37" i="11"/>
  <c r="BB69" i="1" s="1"/>
  <c r="F39" i="9"/>
  <c r="BD66" i="1"/>
  <c r="F36" i="2"/>
  <c r="BA56" i="1" s="1"/>
  <c r="F37" i="6"/>
  <c r="BB62" i="1" s="1"/>
  <c r="F39" i="6"/>
  <c r="BD62" i="1"/>
  <c r="F37" i="9"/>
  <c r="BB66" i="1"/>
  <c r="F37" i="2"/>
  <c r="BB56" i="1" s="1"/>
  <c r="F37" i="3"/>
  <c r="BB57" i="1"/>
  <c r="J36" i="6"/>
  <c r="AW62" i="1"/>
  <c r="F38" i="4"/>
  <c r="BC59" i="1" s="1"/>
  <c r="J36" i="8"/>
  <c r="AW65" i="1"/>
  <c r="F36" i="9"/>
  <c r="BA66" i="1"/>
  <c r="F38" i="10"/>
  <c r="BC68" i="1" s="1"/>
  <c r="F38" i="3"/>
  <c r="BC57" i="1"/>
  <c r="F38" i="8"/>
  <c r="BC65" i="1" s="1"/>
  <c r="F37" i="10"/>
  <c r="BB68" i="1" s="1"/>
  <c r="J36" i="2"/>
  <c r="AW56" i="1"/>
  <c r="F39" i="7"/>
  <c r="BD63" i="1" s="1"/>
  <c r="F38" i="9"/>
  <c r="BC66" i="1" s="1"/>
  <c r="F38" i="5"/>
  <c r="BC60" i="1"/>
  <c r="F38" i="2"/>
  <c r="BC56" i="1"/>
  <c r="AS54" i="1"/>
  <c r="F34" i="12"/>
  <c r="BA70" i="1" s="1"/>
  <c r="F36" i="4"/>
  <c r="BA59" i="1" s="1"/>
  <c r="F39" i="2"/>
  <c r="BD56" i="1" s="1"/>
  <c r="F36" i="11"/>
  <c r="BA69" i="1"/>
  <c r="F37" i="8"/>
  <c r="BB65" i="1"/>
  <c r="F36" i="10"/>
  <c r="BA68" i="1" s="1"/>
  <c r="F39" i="10"/>
  <c r="BD68" i="1" s="1"/>
  <c r="F36" i="12"/>
  <c r="BC70" i="1" s="1"/>
  <c r="J36" i="9"/>
  <c r="AW66" i="1" s="1"/>
  <c r="F39" i="8"/>
  <c r="BD65" i="1"/>
  <c r="F38" i="6"/>
  <c r="BC62" i="1"/>
  <c r="F38" i="11"/>
  <c r="BC69" i="1" s="1"/>
  <c r="J34" i="12"/>
  <c r="AW70" i="1" s="1"/>
  <c r="J36" i="5"/>
  <c r="AW60" i="1"/>
  <c r="F39" i="11"/>
  <c r="BD69" i="1"/>
  <c r="J36" i="4"/>
  <c r="AW59" i="1" s="1"/>
  <c r="F37" i="12"/>
  <c r="BD70" i="1" s="1"/>
  <c r="J36" i="11"/>
  <c r="AW69" i="1" s="1"/>
  <c r="J36" i="3"/>
  <c r="AW57" i="1"/>
  <c r="F37" i="4"/>
  <c r="BB59" i="1" s="1"/>
  <c r="J89" i="7" l="1"/>
  <c r="J64" i="7" s="1"/>
  <c r="BK88" i="7"/>
  <c r="J88" i="7" s="1"/>
  <c r="J32" i="7" s="1"/>
  <c r="J89" i="5"/>
  <c r="J64" i="5" s="1"/>
  <c r="BK88" i="5"/>
  <c r="J88" i="5" s="1"/>
  <c r="J89" i="9"/>
  <c r="J64" i="9" s="1"/>
  <c r="BK88" i="9"/>
  <c r="J88" i="9" s="1"/>
  <c r="J63" i="9" s="1"/>
  <c r="P87" i="12"/>
  <c r="P86" i="12" s="1"/>
  <c r="AU70" i="1" s="1"/>
  <c r="P96" i="6"/>
  <c r="P95" i="6" s="1"/>
  <c r="AU62" i="1" s="1"/>
  <c r="AU61" i="1" s="1"/>
  <c r="T87" i="12"/>
  <c r="T86" i="12" s="1"/>
  <c r="R87" i="12"/>
  <c r="R86" i="12" s="1"/>
  <c r="R92" i="10"/>
  <c r="R91" i="10"/>
  <c r="T96" i="8"/>
  <c r="T95" i="8"/>
  <c r="P88" i="5"/>
  <c r="AU60" i="1"/>
  <c r="T88" i="9"/>
  <c r="P96" i="8"/>
  <c r="P95" i="8" s="1"/>
  <c r="AU65" i="1" s="1"/>
  <c r="R88" i="7"/>
  <c r="P88" i="7"/>
  <c r="AU63" i="1"/>
  <c r="T92" i="10"/>
  <c r="T91" i="10" s="1"/>
  <c r="R88" i="11"/>
  <c r="T88" i="11"/>
  <c r="T97" i="4"/>
  <c r="T96" i="4" s="1"/>
  <c r="P97" i="4"/>
  <c r="P96" i="4" s="1"/>
  <c r="AU59" i="1" s="1"/>
  <c r="P92" i="10"/>
  <c r="P91" i="10"/>
  <c r="AU68" i="1"/>
  <c r="P96" i="2"/>
  <c r="P95" i="2" s="1"/>
  <c r="AU56" i="1" s="1"/>
  <c r="R96" i="8"/>
  <c r="R95" i="8"/>
  <c r="P88" i="3"/>
  <c r="AU57" i="1"/>
  <c r="P88" i="9"/>
  <c r="AU66" i="1"/>
  <c r="T88" i="3"/>
  <c r="T96" i="2"/>
  <c r="T95" i="2"/>
  <c r="P88" i="11"/>
  <c r="AU69" i="1" s="1"/>
  <c r="R96" i="2"/>
  <c r="R95" i="2"/>
  <c r="T88" i="5"/>
  <c r="T96" i="6"/>
  <c r="T95" i="6"/>
  <c r="BK87" i="12"/>
  <c r="J87" i="12" s="1"/>
  <c r="J60" i="12" s="1"/>
  <c r="BK88" i="11"/>
  <c r="J88" i="11"/>
  <c r="BK91" i="10"/>
  <c r="J91" i="10" s="1"/>
  <c r="J63" i="10" s="1"/>
  <c r="BK95" i="8"/>
  <c r="J95" i="8"/>
  <c r="J63" i="8" s="1"/>
  <c r="AG63" i="1"/>
  <c r="AN63" i="1" s="1"/>
  <c r="J63" i="7"/>
  <c r="BK95" i="6"/>
  <c r="J95" i="6" s="1"/>
  <c r="J63" i="6" s="1"/>
  <c r="BK96" i="4"/>
  <c r="J96" i="4" s="1"/>
  <c r="J63" i="4" s="1"/>
  <c r="AG57" i="1"/>
  <c r="J89" i="3"/>
  <c r="J64" i="3" s="1"/>
  <c r="J63" i="3"/>
  <c r="BK95" i="2"/>
  <c r="J95" i="2"/>
  <c r="J35" i="7"/>
  <c r="AV63" i="1"/>
  <c r="AT63" i="1"/>
  <c r="F35" i="10"/>
  <c r="AZ68" i="1" s="1"/>
  <c r="J32" i="11"/>
  <c r="AG69" i="1"/>
  <c r="BC64" i="1"/>
  <c r="AY64" i="1"/>
  <c r="J35" i="8"/>
  <c r="AV65" i="1" s="1"/>
  <c r="AT65" i="1" s="1"/>
  <c r="BB58" i="1"/>
  <c r="AX58" i="1"/>
  <c r="BD67" i="1"/>
  <c r="F35" i="7"/>
  <c r="AZ63" i="1" s="1"/>
  <c r="J35" i="9"/>
  <c r="AV66" i="1" s="1"/>
  <c r="AT66" i="1" s="1"/>
  <c r="F35" i="8"/>
  <c r="AZ65" i="1" s="1"/>
  <c r="F35" i="2"/>
  <c r="AZ56" i="1" s="1"/>
  <c r="BA55" i="1"/>
  <c r="J35" i="11"/>
  <c r="AV69" i="1"/>
  <c r="AT69" i="1" s="1"/>
  <c r="BB61" i="1"/>
  <c r="AX61" i="1"/>
  <c r="F33" i="12"/>
  <c r="AZ70" i="1" s="1"/>
  <c r="BA61" i="1"/>
  <c r="AW61" i="1" s="1"/>
  <c r="BD58" i="1"/>
  <c r="BB55" i="1"/>
  <c r="AX55" i="1"/>
  <c r="F35" i="3"/>
  <c r="AZ57" i="1"/>
  <c r="F35" i="4"/>
  <c r="AZ59" i="1" s="1"/>
  <c r="BD61" i="1"/>
  <c r="J35" i="4"/>
  <c r="AV59" i="1"/>
  <c r="AT59" i="1" s="1"/>
  <c r="BC61" i="1"/>
  <c r="AY61" i="1" s="1"/>
  <c r="J35" i="6"/>
  <c r="AV62" i="1"/>
  <c r="AT62" i="1"/>
  <c r="F35" i="9"/>
  <c r="AZ66" i="1" s="1"/>
  <c r="BB64" i="1"/>
  <c r="AX64" i="1"/>
  <c r="BA58" i="1"/>
  <c r="AW58" i="1"/>
  <c r="BD55" i="1"/>
  <c r="BC58" i="1"/>
  <c r="AY58" i="1" s="1"/>
  <c r="J32" i="9"/>
  <c r="AG66" i="1"/>
  <c r="J35" i="10"/>
  <c r="AV68" i="1" s="1"/>
  <c r="AT68" i="1" s="1"/>
  <c r="BA67" i="1"/>
  <c r="AW67" i="1"/>
  <c r="J35" i="3"/>
  <c r="AV57" i="1"/>
  <c r="AT57" i="1" s="1"/>
  <c r="AN57" i="1" s="1"/>
  <c r="J32" i="2"/>
  <c r="AG56" i="1"/>
  <c r="AG55" i="1"/>
  <c r="F35" i="6"/>
  <c r="AZ62" i="1" s="1"/>
  <c r="F35" i="11"/>
  <c r="AZ69" i="1"/>
  <c r="BC55" i="1"/>
  <c r="J35" i="2"/>
  <c r="AV56" i="1" s="1"/>
  <c r="AT56" i="1" s="1"/>
  <c r="BA64" i="1"/>
  <c r="AW64" i="1" s="1"/>
  <c r="F35" i="5"/>
  <c r="AZ60" i="1"/>
  <c r="J35" i="5"/>
  <c r="AV60" i="1" s="1"/>
  <c r="AT60" i="1" s="1"/>
  <c r="BD64" i="1"/>
  <c r="BB67" i="1"/>
  <c r="AX67" i="1"/>
  <c r="BC67" i="1"/>
  <c r="AY67" i="1"/>
  <c r="J33" i="12"/>
  <c r="AV70" i="1" s="1"/>
  <c r="AT70" i="1" s="1"/>
  <c r="J32" i="5" l="1"/>
  <c r="AG60" i="1" s="1"/>
  <c r="AN60" i="1" s="1"/>
  <c r="J63" i="5"/>
  <c r="BK86" i="12"/>
  <c r="J86" i="12"/>
  <c r="J30" i="12" s="1"/>
  <c r="AG70" i="1" s="1"/>
  <c r="AN69" i="1"/>
  <c r="J63" i="11"/>
  <c r="J41" i="11"/>
  <c r="AN66" i="1"/>
  <c r="J41" i="9"/>
  <c r="J41" i="7"/>
  <c r="J41" i="5"/>
  <c r="AN56" i="1"/>
  <c r="J63" i="2"/>
  <c r="J41" i="3"/>
  <c r="J41" i="2"/>
  <c r="AW55" i="1"/>
  <c r="AZ58" i="1"/>
  <c r="AV58" i="1" s="1"/>
  <c r="AT58" i="1" s="1"/>
  <c r="AZ55" i="1"/>
  <c r="AV55" i="1"/>
  <c r="AZ64" i="1"/>
  <c r="AV64" i="1"/>
  <c r="AT64" i="1" s="1"/>
  <c r="BC54" i="1"/>
  <c r="W32" i="1" s="1"/>
  <c r="AU55" i="1"/>
  <c r="AY55" i="1"/>
  <c r="J32" i="8"/>
  <c r="AG65" i="1" s="1"/>
  <c r="AG64" i="1" s="1"/>
  <c r="AU67" i="1"/>
  <c r="AU58" i="1"/>
  <c r="J32" i="4"/>
  <c r="AG59" i="1" s="1"/>
  <c r="AG58" i="1" s="1"/>
  <c r="J32" i="6"/>
  <c r="AG62" i="1" s="1"/>
  <c r="AG61" i="1" s="1"/>
  <c r="BA54" i="1"/>
  <c r="W30" i="1" s="1"/>
  <c r="AZ61" i="1"/>
  <c r="AV61" i="1"/>
  <c r="AT61" i="1"/>
  <c r="J32" i="10"/>
  <c r="AG68" i="1"/>
  <c r="AG67" i="1" s="1"/>
  <c r="BD54" i="1"/>
  <c r="W33" i="1" s="1"/>
  <c r="AU64" i="1"/>
  <c r="AZ67" i="1"/>
  <c r="AV67" i="1" s="1"/>
  <c r="AT67" i="1" s="1"/>
  <c r="BB54" i="1"/>
  <c r="W31" i="1" s="1"/>
  <c r="J39" i="12" l="1"/>
  <c r="J59" i="12"/>
  <c r="J41" i="10"/>
  <c r="AN68" i="1"/>
  <c r="J41" i="8"/>
  <c r="AN65" i="1"/>
  <c r="J41" i="6"/>
  <c r="AN62" i="1"/>
  <c r="J41" i="4"/>
  <c r="AN59" i="1"/>
  <c r="AN58" i="1"/>
  <c r="AN61" i="1"/>
  <c r="AN64" i="1"/>
  <c r="AN67" i="1"/>
  <c r="AN70" i="1"/>
  <c r="AU54" i="1"/>
  <c r="AX54" i="1"/>
  <c r="AT55" i="1"/>
  <c r="AN55" i="1"/>
  <c r="AY54" i="1"/>
  <c r="AG54" i="1"/>
  <c r="AK26" i="1" s="1"/>
  <c r="AW54" i="1"/>
  <c r="AK30" i="1" s="1"/>
  <c r="AZ54" i="1"/>
  <c r="W29" i="1" s="1"/>
  <c r="AV54" i="1" l="1"/>
  <c r="AK29" i="1" s="1"/>
  <c r="AK35" i="1" s="1"/>
  <c r="AT54" i="1" l="1"/>
  <c r="AN54" i="1" l="1"/>
</calcChain>
</file>

<file path=xl/sharedStrings.xml><?xml version="1.0" encoding="utf-8"?>
<sst xmlns="http://schemas.openxmlformats.org/spreadsheetml/2006/main" count="18521" uniqueCount="1712">
  <si>
    <t>Export Komplet</t>
  </si>
  <si>
    <t>VZ</t>
  </si>
  <si>
    <t>2.0</t>
  </si>
  <si>
    <t>ZAMOK</t>
  </si>
  <si>
    <t>False</t>
  </si>
  <si>
    <t>{32849453-7f9f-40a6-b3b1-6f9c2077d676}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</si>
  <si>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</si>
  <si>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</si>
  <si>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</si>
  <si>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</si>
  <si>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</si>
  <si>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</si>
  <si>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</si>
  <si>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</si>
  <si>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635190061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</si>
  <si>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</si>
  <si>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</si>
  <si>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propustků na trati Suchdol nad Odrou - Budišov nad Budišovkou 2022</t>
  </si>
  <si>
    <t>KSO:</t>
  </si>
  <si>
    <t/>
  </si>
  <si>
    <t>CC-CZ:</t>
  </si>
  <si>
    <t>Místo:</t>
  </si>
  <si>
    <t>OŘ Ostrava</t>
  </si>
  <si>
    <t>Datum:</t>
  </si>
  <si>
    <t>29. 8. 2022</t>
  </si>
  <si>
    <t>Zadavatel:</t>
  </si>
  <si>
    <t>IČ:</t>
  </si>
  <si>
    <t>70994234</t>
  </si>
  <si>
    <t>Správa železnic s.o.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</si>
  <si>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</si>
  <si>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</si>
  <si>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</si>
  <si>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</si>
  <si>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</si>
  <si>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</si>
  <si>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</si>
  <si>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</si>
  <si>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</si>
  <si>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</si>
  <si>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</si>
  <si>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</si>
  <si>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</si>
  <si>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</si>
  <si>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</si>
  <si>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</si>
  <si>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</si>
  <si>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</si>
  <si>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</si>
  <si>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</si>
  <si>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</si>
  <si>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</si>
  <si>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</si>
  <si>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</si>
  <si>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</si>
  <si>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</si>
  <si>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</si>
  <si>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</si>
  <si>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</si>
  <si>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</si>
  <si>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</si>
  <si>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</si>
  <si>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</si>
  <si>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</si>
  <si>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</si>
  <si>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</si>
  <si>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</si>
  <si>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</si>
  <si>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</si>
  <si>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</si>
  <si>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</si>
  <si>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</si>
  <si>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</si>
  <si>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</si>
  <si>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</si>
  <si>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</si>
  <si>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</si>
  <si>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</si>
  <si>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</si>
  <si>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Propustek v km 35,061</t>
  </si>
  <si>
    <t>STA</t>
  </si>
  <si>
    <t>1</t>
  </si>
  <si>
    <t>{b17ae516-377b-4c67-b003-0f458c832e76}</t>
  </si>
  <si>
    <t>2</t>
  </si>
  <si>
    <t>/</t>
  </si>
  <si>
    <t>SO 01.1</t>
  </si>
  <si>
    <t>Soupis</t>
  </si>
  <si>
    <t>{9fed4746-94c0-40f1-82aa-973aba190f2d}</t>
  </si>
  <si>
    <t>SO 01.2</t>
  </si>
  <si>
    <t>Svršek v km 35,061</t>
  </si>
  <si>
    <t>{720922ec-5793-4ecf-a61c-0bd3e718443e}</t>
  </si>
  <si>
    <t>SO 02</t>
  </si>
  <si>
    <t>Propustek v km 35,532</t>
  </si>
  <si>
    <t>{f1afb1fb-e13a-4619-8859-204509ac0f31}</t>
  </si>
  <si>
    <t>SO 02.1</t>
  </si>
  <si>
    <t>{8cac066e-7436-4dd0-969b-e2a2512290b6}</t>
  </si>
  <si>
    <t>SO 02.2</t>
  </si>
  <si>
    <t>Svršek v km 35,532</t>
  </si>
  <si>
    <t>{11458278-090c-4bcb-9e87-fc4c23fa9eb4}</t>
  </si>
  <si>
    <t>SO 03</t>
  </si>
  <si>
    <t>Propustek v km 35,891</t>
  </si>
  <si>
    <t>{ae32e0e4-9f00-4357-bc40-bb84d0ef5ae2}</t>
  </si>
  <si>
    <t>SO 03.1</t>
  </si>
  <si>
    <t>{224f0881-9be3-481a-bd80-7bb13f2feadb}</t>
  </si>
  <si>
    <t>SO 03.2</t>
  </si>
  <si>
    <t>Svršek v km 35,891</t>
  </si>
  <si>
    <t>{6b5bea97-9b36-47ab-aa7d-dad3fbd63201}</t>
  </si>
  <si>
    <t>SO 04</t>
  </si>
  <si>
    <t>Propustek v km 36,338</t>
  </si>
  <si>
    <t>{55e476f4-a03a-479f-9be9-29b3778828e1}</t>
  </si>
  <si>
    <t>SO 04.1</t>
  </si>
  <si>
    <t>{667b0269-6d61-460e-9b18-e5e242a5eeaf}</t>
  </si>
  <si>
    <t>SO 04.2</t>
  </si>
  <si>
    <t>Svršek v km 36,338</t>
  </si>
  <si>
    <t>{0298e01f-47e2-44f4-971e-c661cf8dc4ba}</t>
  </si>
  <si>
    <t>SO 05</t>
  </si>
  <si>
    <t>Propustek v km 36,633</t>
  </si>
  <si>
    <t>{dbead89c-e2af-4414-8307-b4f65c0da4cd}</t>
  </si>
  <si>
    <t>SO 05.1</t>
  </si>
  <si>
    <t>{cf31f013-46e0-4af4-8e37-ac71317e4e1d}</t>
  </si>
  <si>
    <t>SO 05.2</t>
  </si>
  <si>
    <t>Svršek v km 36,633</t>
  </si>
  <si>
    <t>{c11844bc-9f5f-4b89-8d91-c13f2fea8737}</t>
  </si>
  <si>
    <t>VRN</t>
  </si>
  <si>
    <t>Vedlejší rozpočtové náklady</t>
  </si>
  <si>
    <t>{7a8ff425-f188-448e-8abd-54be96b6772f}</t>
  </si>
  <si>
    <t>KRYCÍ LIST SOUPISU PRACÍ</t>
  </si>
  <si>
    <t>Objekt:</t>
  </si>
  <si>
    <t>SO 01 - Propustek v km 35,061</t>
  </si>
  <si>
    <t>Soupis:</t>
  </si>
  <si>
    <t>SO 01.1 - Propustek v km 35,061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</si>
  <si>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</si>
  <si>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</si>
  <si>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</si>
  <si>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</si>
  <si>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</si>
  <si>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</si>
  <si>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</si>
  <si>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</si>
  <si>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</si>
  <si>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</si>
  <si>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</si>
  <si>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</si>
  <si>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</si>
  <si>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</si>
  <si>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</si>
  <si>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</si>
  <si>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</si>
  <si>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</si>
  <si>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</si>
  <si>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</si>
  <si>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</si>
  <si>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</si>
  <si>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</si>
  <si>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</si>
  <si>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</si>
  <si>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</si>
  <si>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</si>
  <si>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</si>
  <si>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</si>
  <si>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</si>
  <si>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</si>
  <si>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</si>
  <si>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115001104</t>
  </si>
  <si>
    <t>Převedení vody potrubím DN přes 250 do 300</t>
  </si>
  <si>
    <t>m</t>
  </si>
  <si>
    <t>CS ÚRS 2022 02</t>
  </si>
  <si>
    <t>4</t>
  </si>
  <si>
    <t>1794769625</t>
  </si>
  <si>
    <t>PP</t>
  </si>
  <si>
    <t>Převedení vody potrubím průměru DN přes 250 do 300</t>
  </si>
  <si>
    <t>Online PSC</t>
  </si>
  <si>
    <t>https://podminky.urs.cz/item/CS_URS_2022_02/115001104</t>
  </si>
  <si>
    <t>VV</t>
  </si>
  <si>
    <t>provizorní převedení vody podtrubím DM 300</t>
  </si>
  <si>
    <t>12,0</t>
  </si>
  <si>
    <t>Součet</t>
  </si>
  <si>
    <t>115101201</t>
  </si>
  <si>
    <t>Čerpání vody na dopravní výšku do 10 m průměrný přítok do 500 l/min</t>
  </si>
  <si>
    <t>hod</t>
  </si>
  <si>
    <t>624524471</t>
  </si>
  <si>
    <t>Čerpání vody na dopravní výšku do 10 m s uvažovaným průměrným přítokem do 500 l/min</t>
  </si>
  <si>
    <t>https://podminky.urs.cz/item/CS_URS_2022_02/115101201</t>
  </si>
  <si>
    <t>Čerpání vody z jímky do 500l/min</t>
  </si>
  <si>
    <t>24</t>
  </si>
  <si>
    <t>3</t>
  </si>
  <si>
    <t>115101301</t>
  </si>
  <si>
    <t>Pohotovost čerpací soupravy pro dopravní výšku do 10 m přítok do 500 l/min</t>
  </si>
  <si>
    <t>den</t>
  </si>
  <si>
    <t>2067425008</t>
  </si>
  <si>
    <t>Pohotovost záložní čerpací soupravy pro dopravní výšku do 10 m s uvažovaným průměrným přítokem do 500 l/min</t>
  </si>
  <si>
    <t>https://podminky.urs.cz/item/CS_URS_2022_02/115101301</t>
  </si>
  <si>
    <t>8</t>
  </si>
  <si>
    <t>119001421</t>
  </si>
  <si>
    <t>Dočasné zajištění kabelů a kabelových tratí ze 3 volně ložených kabelů</t>
  </si>
  <si>
    <t>-648155560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</si>
  <si>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</si>
  <si>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https://podminky.urs.cz/item/CS_URS_2022_02/119001421</t>
  </si>
  <si>
    <t>zajištění kabelové trasy CD Telematika</t>
  </si>
  <si>
    <t>16,0</t>
  </si>
  <si>
    <t>5</t>
  </si>
  <si>
    <t>121151103</t>
  </si>
  <si>
    <t>Sejmutí ornice plochy do 100 m2 tl vrstvy do 200 mm strojně</t>
  </si>
  <si>
    <t>m2</t>
  </si>
  <si>
    <t>934765053</t>
  </si>
  <si>
    <t>Sejmutí ornice strojně při souvislé ploše do 100 m2, tl. vrstvy do 200 mm</t>
  </si>
  <si>
    <t>https://podminky.urs.cz/item/CS_URS_2022_02/121151103</t>
  </si>
  <si>
    <t>Odhumusování v tl. 150mm, uložení v obvodu stavby</t>
  </si>
  <si>
    <t>16,16"m2"*1,2+23,34"m2"*1,2</t>
  </si>
  <si>
    <t>6</t>
  </si>
  <si>
    <t>131251102</t>
  </si>
  <si>
    <t>Hloubení jam nezapažených v hornině třídy těžitelnosti I skupiny 3 objem do 50 m3 strojně</t>
  </si>
  <si>
    <t>m3</t>
  </si>
  <si>
    <t>600481169</t>
  </si>
  <si>
    <t>Hloubení nezapažených jam a zářezů strojně s urovnáním dna do předepsaného profilu a spádu v hornině třídy těžitelnosti I skupiny 3 přes 20 do 50 m3</t>
  </si>
  <si>
    <t>https://podminky.urs.cz/item/CS_URS_2022_02/131251102</t>
  </si>
  <si>
    <t>Celkový výkop zeminy tř. I</t>
  </si>
  <si>
    <t>7,60"m2"*0,40"m"*1,2 "výkopy na vtoku"</t>
  </si>
  <si>
    <t>4,28"m2"*8,70"m"*1,1+0,60"m"*0,45"m"*1,44"m"*2 "propustek"</t>
  </si>
  <si>
    <t>6,88"m2"*0,40"m"*1,2 "výkopy na výtoku"</t>
  </si>
  <si>
    <t>7</t>
  </si>
  <si>
    <t>162432511</t>
  </si>
  <si>
    <t>Vodorovné přemístění výkopku do 2000 m pracovním vlakem</t>
  </si>
  <si>
    <t>t</t>
  </si>
  <si>
    <t>730036496</t>
  </si>
  <si>
    <t>Vodorovné přemístění výkopku pracovním vlakem bez naložení výkopku, avšak s jeho vyložením, pro jakoukoliv třídu těžitelnosti, na vzdálenost do 2 000 m</t>
  </si>
  <si>
    <t>https://podminky.urs.cz/item/CS_URS_2022_02/162432511</t>
  </si>
  <si>
    <t>162751117</t>
  </si>
  <si>
    <t>Vodorovné přemístění přes 9 000 do 10000 m výkopku/sypaniny z horniny třídy těžitelnosti I skupiny 1 až 3</t>
  </si>
  <si>
    <t>1857892156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</si>
  <si>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</si>
  <si>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</si>
  <si>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9</t>
  </si>
  <si>
    <t>162751119</t>
  </si>
  <si>
    <t>Příplatek k vodorovnému přemístění výkopku/sypaniny z horniny třídy těžitelnosti I skupiny 1 až 3 ZKD 1000 m přes 10000 m</t>
  </si>
  <si>
    <t>-1346382213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</si>
  <si>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</si>
  <si>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</si>
  <si>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48,687*6 'Přepočtené koeficientem množství</t>
  </si>
  <si>
    <t>10</t>
  </si>
  <si>
    <t>167151101</t>
  </si>
  <si>
    <t>Nakládání výkopku z hornin třídy těžitelnosti I skupiny 1 až 3 do 100 m3</t>
  </si>
  <si>
    <t>-1439551393</t>
  </si>
  <si>
    <t>Nakládání, skládání a překládání neulehlého výkopku nebo sypaniny strojně nakládání, množství do 100 m3, z horniny třídy těžitelnosti I, skupiny 1 až 3</t>
  </si>
  <si>
    <t>https://podminky.urs.cz/item/CS_URS_2022_02/167151101</t>
  </si>
  <si>
    <t>11</t>
  </si>
  <si>
    <t>174111311</t>
  </si>
  <si>
    <t>Zásyp sypaninou se zhutněním přes 3 m3 pro spodní stavbu železnic</t>
  </si>
  <si>
    <t>-1765786720</t>
  </si>
  <si>
    <t>Zásyp sypaninou pro spodní stavbu železnic objemu přes 3 m3 se zhutněním</t>
  </si>
  <si>
    <t>https://podminky.urs.cz/item/CS_URS_2022_02/174111311</t>
  </si>
  <si>
    <t>Zásyp propustku štěrkodrtí fr. 0/63mm + hutnění po vrstvách max. 300mm,  Id=0,95</t>
  </si>
  <si>
    <t>7,95"m"*2,80"m2"</t>
  </si>
  <si>
    <t>12</t>
  </si>
  <si>
    <t>M</t>
  </si>
  <si>
    <t>58344197</t>
  </si>
  <si>
    <t>štěrkodrť frakce 0/63</t>
  </si>
  <si>
    <t>-356889879</t>
  </si>
  <si>
    <t>22,260*1,80</t>
  </si>
  <si>
    <t>13</t>
  </si>
  <si>
    <t>181351003</t>
  </si>
  <si>
    <t>Rozprostření ornice tl vrstvy do 200 mm pl do 100 m2 v rovině nebo ve svahu do 1:5 strojně</t>
  </si>
  <si>
    <t>-734716277</t>
  </si>
  <si>
    <t>Rozprostření a urovnání ornice v rovině nebo ve svahu sklonu do 1:5 strojně při souvislé ploše do 100 m2, tl. vrstvy do 200 mm</t>
  </si>
  <si>
    <t>https://podminky.urs.cz/item/CS_URS_2022_02/181351003</t>
  </si>
  <si>
    <t>Ohumusování v tl. 150mm</t>
  </si>
  <si>
    <t>9,28"m2"*1,2+(23,34-7,60)"m2"*1,2</t>
  </si>
  <si>
    <t>14</t>
  </si>
  <si>
    <t>181411121</t>
  </si>
  <si>
    <t>Založení lučního trávníku výsevem pl do 1000 m2 v rovině a ve svahu do 1:5</t>
  </si>
  <si>
    <t>556243699</t>
  </si>
  <si>
    <t>Založení trávníku na půdě předem připravené plochy do 1000 m2 výsevem včetně utažení lučního v rovině nebo na svahu do 1:5</t>
  </si>
  <si>
    <t>https://podminky.urs.cz/item/CS_URS_2022_02/181411121</t>
  </si>
  <si>
    <t>00572470</t>
  </si>
  <si>
    <t>osivo směs travní univerzál</t>
  </si>
  <si>
    <t>kg</t>
  </si>
  <si>
    <t>-1671361120</t>
  </si>
  <si>
    <t>30,024*0,015 'Přepočtené koeficientem množství</t>
  </si>
  <si>
    <t>16</t>
  </si>
  <si>
    <t>181951112</t>
  </si>
  <si>
    <t>Úprava pláně v hornině třídy těžitelnosti I skupiny 1 až 3 se zhutněním strojně</t>
  </si>
  <si>
    <t>-2141781546</t>
  </si>
  <si>
    <t>Úprava pláně vyrovnáním výškových rozdílů strojně v hornině třídy těžitelnosti I, skupiny 1 až 3 se zhutněním</t>
  </si>
  <si>
    <t>https://podminky.urs.cz/item/CS_URS_2022_02/181951112</t>
  </si>
  <si>
    <t>Zhutnění základové spáry</t>
  </si>
  <si>
    <t>8,70"m"*2,44"m"</t>
  </si>
  <si>
    <t>17</t>
  </si>
  <si>
    <t>182251101</t>
  </si>
  <si>
    <t>Svahování násypů strojně</t>
  </si>
  <si>
    <t>-1022702247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</si>
  <si>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</si>
  <si>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</si>
  <si>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Zakládání</t>
  </si>
  <si>
    <t>18</t>
  </si>
  <si>
    <t>273321117</t>
  </si>
  <si>
    <t>Základové desky mostních konstrukcí ze ŽB C 25/30</t>
  </si>
  <si>
    <t>-1729681942</t>
  </si>
  <si>
    <t>Základové konstrukce z betonu železového desky ve výkopu nebo na hlavách pilot C 25/30</t>
  </si>
  <si>
    <t>https://podminky.urs.cz/item/CS_URS_2022_02/273321117</t>
  </si>
  <si>
    <t>Betonáž základové desky – železobeton C25/30</t>
  </si>
  <si>
    <t>8,70"m"*1,44"m"*0,20"m"</t>
  </si>
  <si>
    <t>19</t>
  </si>
  <si>
    <t>273321191</t>
  </si>
  <si>
    <t>Příplatek k základovým deskám mostních konstrukcí ze ŽB za betonáž malého rozsahu do 25 m3</t>
  </si>
  <si>
    <t>504967876</t>
  </si>
  <si>
    <t>Základové konstrukce z betonu železového Příplatek k cenám za betonáž malého rozsahu do 25 m3</t>
  </si>
  <si>
    <t>https://podminky.urs.cz/item/CS_URS_2022_02/273321191</t>
  </si>
  <si>
    <t>20</t>
  </si>
  <si>
    <t>273354111</t>
  </si>
  <si>
    <t>Bednění základových desek - zřízení</t>
  </si>
  <si>
    <t>-90072076</t>
  </si>
  <si>
    <t>Bednění základových konstrukcí desek zřízení</t>
  </si>
  <si>
    <t>https://podminky.urs.cz/item/CS_URS_2022_02/273354111</t>
  </si>
  <si>
    <t>Bednění + odbědňovací nátěr - základová deska</t>
  </si>
  <si>
    <t>2*8,70"m"*0,20"m"+2*1,44"m"*0,20"m"</t>
  </si>
  <si>
    <t>Bednění + odbědňovací nátěr - zesílený základ</t>
  </si>
  <si>
    <t>2*8,70"m"*0,40"m"+2*1,44"m"*0,40"m"</t>
  </si>
  <si>
    <t>273354211</t>
  </si>
  <si>
    <t>Bednění základových desek - odstranění</t>
  </si>
  <si>
    <t>668702459</t>
  </si>
  <si>
    <t>Bednění základových konstrukcí desek odstranění bednění</t>
  </si>
  <si>
    <t>https://podminky.urs.cz/item/CS_URS_2022_02/273354211</t>
  </si>
  <si>
    <t>22</t>
  </si>
  <si>
    <t>273361116</t>
  </si>
  <si>
    <t>Výztuž základových desek z betonářské oceli 10 505</t>
  </si>
  <si>
    <t>747086887</t>
  </si>
  <si>
    <t>Výztuž základových konstrukcí desek z betonářské oceli 10 505 (R) nebo BSt 500</t>
  </si>
  <si>
    <t>https://podminky.urs.cz/item/CS_URS_2022_02/273361116</t>
  </si>
  <si>
    <t>0,090*1,05</t>
  </si>
  <si>
    <t>23</t>
  </si>
  <si>
    <t>273361412</t>
  </si>
  <si>
    <t>Výztuž základových desek ze svařovaných sítí přes 3,5 do 6 kg/m2</t>
  </si>
  <si>
    <t>-944555712</t>
  </si>
  <si>
    <t>Výztuž základových konstrukcí desek ze svařovaných sítí, hmotnosti přes 3,5 do 6 kg/m2</t>
  </si>
  <si>
    <t>https://podminky.urs.cz/item/CS_URS_2022_02/273361412</t>
  </si>
  <si>
    <t>(0,1422+0,042)*1,15</t>
  </si>
  <si>
    <t>274321117</t>
  </si>
  <si>
    <t>Základové pasy, prahy, věnce a ostruhy mostních konstrukcí ze ŽB C 25/30</t>
  </si>
  <si>
    <t>455489791</t>
  </si>
  <si>
    <t>Základové konstrukce z betonu železového pásy, prahy, věnce a ostruhy ve výkopu nebo na hlavách pilot C 25/30</t>
  </si>
  <si>
    <t>https://podminky.urs.cz/item/CS_URS_2022_02/274321117</t>
  </si>
  <si>
    <t>Příčný práh základu - železobeton C25/30</t>
  </si>
  <si>
    <t>2*0,60"m"*0,45"m"*1,44"m"</t>
  </si>
  <si>
    <t>Betonáž příčného prahu z betonu dlažby z lomového kamene C25/30</t>
  </si>
  <si>
    <t>0,55"m"*0,30"m"*2,84"m"*1,2+0,35"m"*0,30"m"*2,68"m"*1,2*2</t>
  </si>
  <si>
    <t>25</t>
  </si>
  <si>
    <t>274321191</t>
  </si>
  <si>
    <t>Příplatek k základovým pasům, prahům a věncům mostních konstrukcí ze ŽB za betonáž malého rozsahu do 25 m3</t>
  </si>
  <si>
    <t>-1930425718</t>
  </si>
  <si>
    <t>https://podminky.urs.cz/item/CS_URS_2022_02/274321191</t>
  </si>
  <si>
    <t>Svislé a kompletní konstrukce</t>
  </si>
  <si>
    <t>26</t>
  </si>
  <si>
    <t>320101112</t>
  </si>
  <si>
    <t>Osazení betonových a železobetonových prefabrikátů hmotnosti přes 1000 do 5000 kg</t>
  </si>
  <si>
    <t>2063830976</t>
  </si>
  <si>
    <t>Osazení betonových a železobetonových prefabrikátů hmotnosti jednotlivě přes 1 000 do 5 000 kg</t>
  </si>
  <si>
    <t>https://podminky.urs.cz/item/CS_URS_2022_02/320101112</t>
  </si>
  <si>
    <t>"trouba přímá"2*0,6786</t>
  </si>
  <si>
    <t>"trouba vtoková"1*0,6786*0,80</t>
  </si>
  <si>
    <t>"trouba výtoková"1*0,6786*0,80</t>
  </si>
  <si>
    <t>27</t>
  </si>
  <si>
    <t>R - položka</t>
  </si>
  <si>
    <t>Trouba přímá, železobetobová, patková DN 600</t>
  </si>
  <si>
    <t>kus</t>
  </si>
  <si>
    <t>-1906004364</t>
  </si>
  <si>
    <t>Trouba přímá, železobetobová, hrdlová DN 600</t>
  </si>
  <si>
    <t>P</t>
  </si>
  <si>
    <t>Poznámka k položce:_x000D_
tloušťka stěny železobetonové trouby 120 mm</t>
  </si>
  <si>
    <t>28</t>
  </si>
  <si>
    <t>R - položka 1</t>
  </si>
  <si>
    <t>Trouba vtoková ŽB trouba, patková DN 600</t>
  </si>
  <si>
    <t>1770373651</t>
  </si>
  <si>
    <t>Trouba vtoková ŽB trouba, hrdllová DN 600</t>
  </si>
  <si>
    <t>29</t>
  </si>
  <si>
    <t>R - položka 2</t>
  </si>
  <si>
    <t>Trouba výtoková ŽB trouba, patková DN 600</t>
  </si>
  <si>
    <t>-983080311</t>
  </si>
  <si>
    <t>Trouba výtoková ŽB trouba, hrdlováá DN 600</t>
  </si>
  <si>
    <t>30</t>
  </si>
  <si>
    <t>59223734</t>
  </si>
  <si>
    <t>podkladek pod trouby betonové/ŽB DN 600-800</t>
  </si>
  <si>
    <t>30415040</t>
  </si>
  <si>
    <t>Vodorovné konstrukce</t>
  </si>
  <si>
    <t>31</t>
  </si>
  <si>
    <t>451315115</t>
  </si>
  <si>
    <t>Podkladní nebo výplňová vrstva z betonu C 16/20 tl do 100 mm</t>
  </si>
  <si>
    <t>-1385735375</t>
  </si>
  <si>
    <t>Podkladní a výplňové vrstvy z betonu prostého tloušťky do 100 mm, z betonu C 16/20</t>
  </si>
  <si>
    <t>https://podminky.urs.cz/item/CS_URS_2022_02/451315115</t>
  </si>
  <si>
    <t>Betonáž podkladního betonu – prostý beton C16/20</t>
  </si>
  <si>
    <t>7,80"m"*2,44"m"</t>
  </si>
  <si>
    <t>32</t>
  </si>
  <si>
    <t>451315127</t>
  </si>
  <si>
    <t>Podkladní nebo výplňová vrstva z betonu C 25/30 tl do 150 mm</t>
  </si>
  <si>
    <t>-2132911417</t>
  </si>
  <si>
    <t>Podkladní a výplňové vrstvy z betonu prostého tloušťky do 150 mm, z betonu C 25/30</t>
  </si>
  <si>
    <t>https://podminky.urs.cz/item/CS_URS_2022_02/451315127</t>
  </si>
  <si>
    <t>Betonáž ložné vrstvy tl. 150mm z betonu C25/30 pro kamennou dlažbu + obetonování kamenné dlažby š. 200mm</t>
  </si>
  <si>
    <t>2,84"m"*2,43"m"*1,2+0,25"m"*(2,84+2,43)"m"*2*1,33 "výtok"</t>
  </si>
  <si>
    <t>2,84"m"*2,68"m"*1,2+0,25"m"*(2,84+2,68)"m"*2*1,33 "vtok"</t>
  </si>
  <si>
    <t>33</t>
  </si>
  <si>
    <t>465513227</t>
  </si>
  <si>
    <t>Dlažba z lomového kamene na cementovou maltu s vyspárováním tl 250 mm pro hráze</t>
  </si>
  <si>
    <t>-1896961347</t>
  </si>
  <si>
    <t>Dlažba z lomového kamene lomařsky upraveného na cementovou maltu, s vyspárováním cementovou maltou, tl. kamene 250 mm</t>
  </si>
  <si>
    <t>https://podminky.urs.cz/item/CS_URS_2022_02/465513227</t>
  </si>
  <si>
    <t>Kamenná dlažba z lomového kamene tl. 250 mm, spáry zatřeny cementovou maltou, včetně dělení kamenných desek na jednotlivé kameny</t>
  </si>
  <si>
    <t>2,44"m"*2,03"m"*1,2 "výtok"</t>
  </si>
  <si>
    <t>2,44"m"*2,28"m"*1,2 "vtok"</t>
  </si>
  <si>
    <t>34</t>
  </si>
  <si>
    <t>465519227</t>
  </si>
  <si>
    <t>Příplatek za dlažbu v pruhu užším než čtyřnásobek tloušťky tl 250 mm</t>
  </si>
  <si>
    <t>-1456642613</t>
  </si>
  <si>
    <t>Dlažba z lomového kamene lomařsky upraveného Příplatek k cenám za dlažbu v pruhu užším než čtyřnásobek tloušťky dlažby, tl. kamene 250 mm</t>
  </si>
  <si>
    <t>https://podminky.urs.cz/item/CS_URS_2022_02/465519227</t>
  </si>
  <si>
    <t>Ostatní konstrukce a práce, bourání</t>
  </si>
  <si>
    <t>35</t>
  </si>
  <si>
    <t>919535556</t>
  </si>
  <si>
    <t>Obetonování trubního propustku betonem se zvýšenými nároky na prostředí tř. C 25/30</t>
  </si>
  <si>
    <t>1596153539</t>
  </si>
  <si>
    <t>Obetonování trubního propustku betonem prostým se zvýšenými nároky na prostředí tř. C 25/30</t>
  </si>
  <si>
    <t>https://podminky.urs.cz/item/CS_URS_2022_02/919535556</t>
  </si>
  <si>
    <t>Lože pod troubami tvořeno zesíleným základem z železobetonu C25/30</t>
  </si>
  <si>
    <t>0,42"m2"*8,70"m"</t>
  </si>
  <si>
    <t>36</t>
  </si>
  <si>
    <t>931994142</t>
  </si>
  <si>
    <t>Těsnění dilatační spáry betonové konstrukce polyuretanovým tmelem do pl 4,0 cm2</t>
  </si>
  <si>
    <t>-1856524419</t>
  </si>
  <si>
    <t>Těsnění spáry betonové konstrukce pásy, profily, tmely tmelem polyuretanovým spáry dilatační do 4,0 cm2</t>
  </si>
  <si>
    <t>https://podminky.urs.cz/item/CS_URS_2022_02/931994142</t>
  </si>
  <si>
    <t>Těsnění spár trvale pružným tmelem, šedé barvy</t>
  </si>
  <si>
    <t>trouby</t>
  </si>
  <si>
    <t>4*(1,9+2,7)"m"</t>
  </si>
  <si>
    <t>trouba/kamenná dlažba</t>
  </si>
  <si>
    <t>2*2,7"m"*1,2</t>
  </si>
  <si>
    <t>letopočet výstavby/kamenná dlažba</t>
  </si>
  <si>
    <t>(0,30+0,15)"m"*2*1,1</t>
  </si>
  <si>
    <t>37</t>
  </si>
  <si>
    <t>935112211</t>
  </si>
  <si>
    <t>Osazení příkopového žlabu do betonu tl 100 mm z betonových tvárnic š 800 mm</t>
  </si>
  <si>
    <t>223693091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</si>
  <si>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</si>
  <si>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https://podminky.urs.cz/item/CS_URS_2022_02/935112211</t>
  </si>
  <si>
    <t xml:space="preserve">Ložná vrstvy tl. 150mm z betonu C25/30 </t>
  </si>
  <si>
    <t>6"ks"*0,3"m" "pravá strana po staničení"</t>
  </si>
  <si>
    <t>38</t>
  </si>
  <si>
    <t>59227016</t>
  </si>
  <si>
    <t>žlabovka příkopová betonová s lomenými stěnami 300x650x245mm</t>
  </si>
  <si>
    <t>408873715</t>
  </si>
  <si>
    <t>39</t>
  </si>
  <si>
    <t>935112911</t>
  </si>
  <si>
    <t>Příplatek ZKD tl 10 mm lože přes 100 mm u příkopového žlabu osazeného do betonu</t>
  </si>
  <si>
    <t>641529405</t>
  </si>
  <si>
    <t>Osazení betonového příkopového žlabu s vyplněním a zatřením spár cementovou maltou Příplatek k cenám za každých dalších i započatých 10 mm tloušťky lože přes 100 mm</t>
  </si>
  <si>
    <t>https://podminky.urs.cz/item/CS_URS_2022_02/935112911</t>
  </si>
  <si>
    <t>Betonáž ložné vrstvy tl. 150mm (50mm) z betonu C25/30 pro betonové příkopové tvárnice</t>
  </si>
  <si>
    <t>6"ks"*0,3"m"*0,70"m"*5"m" "pravá strana po staničení"</t>
  </si>
  <si>
    <t>40</t>
  </si>
  <si>
    <t>936942211</t>
  </si>
  <si>
    <t>Zhotovení tabulky s letopočtem opravy mostu vložením šablony do bednění</t>
  </si>
  <si>
    <t>-289276580</t>
  </si>
  <si>
    <t>Zhotovení tabulky s letopočtem opravy nebo větší údržby vložením šablony do bednění</t>
  </si>
  <si>
    <t>https://podminky.urs.cz/item/CS_URS_2022_02/936942211</t>
  </si>
  <si>
    <t>Betonový blok z betonu C25/30 o rozměru 300x150mm, s vlysem letopočtu výstavby</t>
  </si>
  <si>
    <t>41</t>
  </si>
  <si>
    <t>58933331</t>
  </si>
  <si>
    <t>beton C 30/37 XF3 kamenivo frakce 0/8</t>
  </si>
  <si>
    <t>-1730899961</t>
  </si>
  <si>
    <t>0,25"m"*0,3"m"*0,15"m"</t>
  </si>
  <si>
    <t>42</t>
  </si>
  <si>
    <t>966008112</t>
  </si>
  <si>
    <t>Bourání trubního propustku DN přes 300 do 500</t>
  </si>
  <si>
    <t>-392973195</t>
  </si>
  <si>
    <t>Bourání trubního propustku s odklizením a uložením vybouraného materiálu na skládku na vzdálenost do 3 m nebo s naložením na dopravní prostředek z trub DN přes 300 do 500 mm</t>
  </si>
  <si>
    <t>https://podminky.urs.cz/item/CS_URS_2022_02/966008112</t>
  </si>
  <si>
    <t>Výpočet suti:</t>
  </si>
  <si>
    <t>(0,82m*0,85m*0,40m*1,2 "obetonování na vtoku"+0,55"m2"*7,67"m" "propustek"+0,79"m"*0,91"m"*0,40"m"*1,2 "obetonování na výtoku")*2,30t/m3</t>
  </si>
  <si>
    <t>Suť celkem: 11,266t</t>
  </si>
  <si>
    <t>Délka propustku:</t>
  </si>
  <si>
    <t>7,67"m"</t>
  </si>
  <si>
    <t>43</t>
  </si>
  <si>
    <t>966008213</t>
  </si>
  <si>
    <t>Bourání odvodňovacího žlabu z betonových příkopových tvárnic š přes 800 do 1 200 mm</t>
  </si>
  <si>
    <t>411228961</t>
  </si>
  <si>
    <t>Bourání odvodňovacího žlabu s odklizením a uložením vybouraného materiálu na skládku na vzdálenost do 10 m nebo s naložením na dopravní prostředek z betonových příkopových tvárnic nebo desek šířky přes 800 do 1 200 mm</t>
  </si>
  <si>
    <t>https://podminky.urs.cz/item/CS_URS_2022_02/966008213</t>
  </si>
  <si>
    <t>Odbourání stávajících příkopových žlabovek š. 1,10m</t>
  </si>
  <si>
    <t>1,00"m"</t>
  </si>
  <si>
    <t>997</t>
  </si>
  <si>
    <t>Přesun sutě</t>
  </si>
  <si>
    <t>44</t>
  </si>
  <si>
    <t>997013601</t>
  </si>
  <si>
    <t>Poplatek za uložení na skládce (skládkovné) stavebního odpadu betonového kód odpadu 17 01 01</t>
  </si>
  <si>
    <t>1421752964</t>
  </si>
  <si>
    <t>Poplatek za uložení stavebního odpadu na skládce (skládkovné) z prostého betonu zatříděného do Katalogu odpadů pod kódem 17 01 01</t>
  </si>
  <si>
    <t>https://podminky.urs.cz/item/CS_URS_2022_02/997013601</t>
  </si>
  <si>
    <t>45</t>
  </si>
  <si>
    <t>997013655</t>
  </si>
  <si>
    <t>Poplatek za uložení na skládce (skládkovné) zeminy a kamení kód odpadu 17 05 04</t>
  </si>
  <si>
    <t>-2001585822</t>
  </si>
  <si>
    <t>Poplatek za uložení stavebního odpadu na skládce (skládkovné) zeminy a kamení zatříděného do Katalogu odpadů pod kódem 17 05 04</t>
  </si>
  <si>
    <t>https://podminky.urs.cz/item/CS_URS_2022_02/997013655</t>
  </si>
  <si>
    <t>Celkový výkop zeminy tř. I,</t>
  </si>
  <si>
    <t>48,687*2,0</t>
  </si>
  <si>
    <t>46</t>
  </si>
  <si>
    <t>997211111</t>
  </si>
  <si>
    <t>Svislá doprava suti na v 3,5 m</t>
  </si>
  <si>
    <t>1295844861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</si>
  <si>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</si>
  <si>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https://podminky.urs.cz/item/CS_URS_2022_02/997211111</t>
  </si>
  <si>
    <t>47</t>
  </si>
  <si>
    <t>997211511</t>
  </si>
  <si>
    <t>Vodorovná doprava suti po suchu na vzdálenost do 1 km</t>
  </si>
  <si>
    <t>-123958247</t>
  </si>
  <si>
    <t>Vodorovná doprava suti nebo vybouraných hmot suti se složením a hrubým urovnáním, na vzdálenost do 1 km</t>
  </si>
  <si>
    <t>https://podminky.urs.cz/item/CS_URS_2022_02/997211511</t>
  </si>
  <si>
    <t>48</t>
  </si>
  <si>
    <t>997211519</t>
  </si>
  <si>
    <t>Příplatek ZKD 1 km u vodorovné dopravy suti</t>
  </si>
  <si>
    <t>61453480</t>
  </si>
  <si>
    <t>Vodorovná doprava suti nebo vybouraných hmot suti se složením a hrubým urovnáním, na vzdálenost Příplatek k ceně za každý další i započatý 1 km přes 1 km</t>
  </si>
  <si>
    <t>https://podminky.urs.cz/item/CS_URS_2022_02/997211519</t>
  </si>
  <si>
    <t>příplatek 16 km</t>
  </si>
  <si>
    <t>8,117*16</t>
  </si>
  <si>
    <t>49</t>
  </si>
  <si>
    <t>997241532</t>
  </si>
  <si>
    <t>Vodorovné přemístění suti do 7 km</t>
  </si>
  <si>
    <t>492299344</t>
  </si>
  <si>
    <t>Doprava vybouraných hmot, konstrukcí nebo suti vodorovné přemístění suti na vzdálenost do 7 km</t>
  </si>
  <si>
    <t>https://podminky.urs.cz/item/CS_URS_2022_02/997241532</t>
  </si>
  <si>
    <t>50</t>
  </si>
  <si>
    <t>997241538</t>
  </si>
  <si>
    <t>Nakládání nebo překládání suti</t>
  </si>
  <si>
    <t>1154605292</t>
  </si>
  <si>
    <t>Doprava vybouraných hmot, konstrukcí nebo suti nakládání nebo překládání suti</t>
  </si>
  <si>
    <t>https://podminky.urs.cz/item/CS_URS_2022_02/997241538</t>
  </si>
  <si>
    <t>998</t>
  </si>
  <si>
    <t>Přesun hmot</t>
  </si>
  <si>
    <t>51</t>
  </si>
  <si>
    <t>998241021</t>
  </si>
  <si>
    <t>Přesun hmot pro dráhy kolejové jakéhokoliv rozsahu dopravní vzdálenost do 5000 m</t>
  </si>
  <si>
    <t>-457097304</t>
  </si>
  <si>
    <t>Přesun hmot pro dráhy kolejové jakéhokoliv rozsahu dopravní vzdálenost do 5 000 m</t>
  </si>
  <si>
    <t>https://podminky.urs.cz/item/CS_URS_2022_02/998241021</t>
  </si>
  <si>
    <t>PSV</t>
  </si>
  <si>
    <t>Práce a dodávky PSV</t>
  </si>
  <si>
    <t>711</t>
  </si>
  <si>
    <t>Izolace proti vodě, vlhkosti a plynům</t>
  </si>
  <si>
    <t>52</t>
  </si>
  <si>
    <t>711112002</t>
  </si>
  <si>
    <t>Provedení izolace proti zemní vlhkosti svislé za studena lakem asfaltovým</t>
  </si>
  <si>
    <t>-2021369134</t>
  </si>
  <si>
    <t>Provedení izolace proti zemní vlhkosti natěradly a tmely za studena na ploše svislé S nátěrem lakem asfaltovým</t>
  </si>
  <si>
    <t>https://podminky.urs.cz/item/CS_URS_2022_02/711112002</t>
  </si>
  <si>
    <t>Izolační nátěr Np+2xNa hrdlových trub</t>
  </si>
  <si>
    <t>3,44"m"*8,70"m"*3</t>
  </si>
  <si>
    <t>53</t>
  </si>
  <si>
    <t>11163150</t>
  </si>
  <si>
    <t>lak penetrační asfaltový</t>
  </si>
  <si>
    <t>-1753512590</t>
  </si>
  <si>
    <t>Poznámka k položce:_x000D_
Spotřeba 0,3-0,4kg/m2</t>
  </si>
  <si>
    <t>54</t>
  </si>
  <si>
    <t>11163152</t>
  </si>
  <si>
    <t>lak hydroizolační asfaltový</t>
  </si>
  <si>
    <t>-153654520</t>
  </si>
  <si>
    <t>Poznámka k položce:_x000D_
Spotřeba: 0,3-0,5 kg/m2</t>
  </si>
  <si>
    <t>55</t>
  </si>
  <si>
    <t>711191001</t>
  </si>
  <si>
    <t>Provedení adhezního můstku na vodorovné ploše</t>
  </si>
  <si>
    <t>-501572977</t>
  </si>
  <si>
    <t>Provedení nátěru adhezního můstku na ploše vodorovné V</t>
  </si>
  <si>
    <t>https://podminky.urs.cz/item/CS_URS_2022_02/711191001</t>
  </si>
  <si>
    <t>Nátěr pracovních spár základů spojovacím můstkem</t>
  </si>
  <si>
    <t>8,70"m"*(1,44"m"+1,10"m")+2*1,44"m"*0,45"m"</t>
  </si>
  <si>
    <t>56</t>
  </si>
  <si>
    <t>58585000</t>
  </si>
  <si>
    <t>adhezní můstek pro savé i nesavé podklady</t>
  </si>
  <si>
    <t>-1168881368</t>
  </si>
  <si>
    <t>SO 01.2 - Svršek v km 35,061</t>
  </si>
  <si>
    <t xml:space="preserve">    5 - Komunikace pozemní</t>
  </si>
  <si>
    <t>OST - Ostatní</t>
  </si>
  <si>
    <t>Komunikace pozemní</t>
  </si>
  <si>
    <t>5905023030</t>
  </si>
  <si>
    <t>Úprava povrchu stezky rozprostřením štěrkodrtě přes 5 do 10 cm</t>
  </si>
  <si>
    <t>Sborník UOŽI 01 2022</t>
  </si>
  <si>
    <t>-872218002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</si>
  <si>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</si>
  <si>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úprava povrchu stezky</t>
  </si>
  <si>
    <t>2*(4,00+2*0,50)*0,67</t>
  </si>
  <si>
    <t>5955101030</t>
  </si>
  <si>
    <t>Kamenivo drcené drť frakce 8/16</t>
  </si>
  <si>
    <t>-466934788</t>
  </si>
  <si>
    <t>nový materiál pro stezku</t>
  </si>
  <si>
    <t>2*(4,00+2*0,50)*0,67*0,10*1,60</t>
  </si>
  <si>
    <t>5905035010</t>
  </si>
  <si>
    <t>Výměna KL malou těžící mechanizací mimo lavičku lože otevřené</t>
  </si>
  <si>
    <t>1668937766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</si>
  <si>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</si>
  <si>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výměna kol. lože</t>
  </si>
  <si>
    <t>(4,00+2*0,50/2)*2,05</t>
  </si>
  <si>
    <t>5955101000</t>
  </si>
  <si>
    <t>Kamenivo drcené štěrk frakce 31,5/63 třídy BI</t>
  </si>
  <si>
    <t>9453908</t>
  </si>
  <si>
    <t>nové kol. lože + kol. lože pro podbití všech SO</t>
  </si>
  <si>
    <t>((4,00+2*0,50/2)*2,05+30,00)*1,70</t>
  </si>
  <si>
    <t>5905065010</t>
  </si>
  <si>
    <t>Samostatná úprava vrstvy kolejového lože pod ložnou plochou pražců v koleji</t>
  </si>
  <si>
    <t>-1612258815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</si>
  <si>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</si>
  <si>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10,50*2,42</t>
  </si>
  <si>
    <t>5905105030</t>
  </si>
  <si>
    <t>Doplnění KL kamenivem souvisle strojně v koleji</t>
  </si>
  <si>
    <t>-1931141041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</si>
  <si>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</si>
  <si>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doplnění kol.lože pro všechny SO</t>
  </si>
  <si>
    <t>30,00</t>
  </si>
  <si>
    <t>5906130345</t>
  </si>
  <si>
    <t>Montáž kolejového roštu v ose koleje pražce betonové vystrojené tvar S49, 49E1</t>
  </si>
  <si>
    <t>km</t>
  </si>
  <si>
    <t>928491644</t>
  </si>
  <si>
    <t>Montáž kolejového roštu v ose koleje pražce betonové vystrojené tvar S49, 49E1. Poznámka: 1. V cenách jsou započteny náklady na manipulaci a montáž KR, u pražců dřevěných nevystrojených i na vrtání pražců. 2. V cenách nejsou obsaženy náklady na dodávku materiálu.</t>
  </si>
  <si>
    <t>montáž kol. roštu</t>
  </si>
  <si>
    <t>0,0105</t>
  </si>
  <si>
    <t>5906140155</t>
  </si>
  <si>
    <t>Demontáž kolejového roštu koleje v ose koleje pražce betonové tvar S49, T, 49E1</t>
  </si>
  <si>
    <t>-633917908</t>
  </si>
  <si>
    <t>Demontáž kolejového roštu koleje v ose koleje pražce betonové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</si>
  <si>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demontáž kol. roštu</t>
  </si>
  <si>
    <t>5907050020</t>
  </si>
  <si>
    <t>Dělení kolejnic řezáním nebo rozbroušením soustavy S49 nebo T</t>
  </si>
  <si>
    <t>-1406809779</t>
  </si>
  <si>
    <t>Dělení kolejnic řezáním nebo rozbroušením soustavy S49 nebo T. Poznámka: 1. V cenách jsou započteny náklady na manipulaci, podložení, označení a provedení řezu kolejnice.</t>
  </si>
  <si>
    <t>5908005130</t>
  </si>
  <si>
    <t>Oprava kolejnicového styku demontáž spojky tv. S49</t>
  </si>
  <si>
    <t>844799878</t>
  </si>
  <si>
    <t>Oprava kolejnicového styku demontáž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</si>
  <si>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5908005230</t>
  </si>
  <si>
    <t>Oprava kolejnicového styku montáž spojky tv. S49</t>
  </si>
  <si>
    <t>-2067428604</t>
  </si>
  <si>
    <t>Oprava kolejnicového styku montáž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</si>
  <si>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5908070320</t>
  </si>
  <si>
    <t>Souvislé dotahování upevňovadel v koleji s protáčením závitů šrouby svěrkové rozdělení "c"</t>
  </si>
  <si>
    <t>1516154985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</si>
  <si>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</si>
  <si>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 xml:space="preserve"> 2*(0,050+0,011+0,050)</t>
  </si>
  <si>
    <t>5909032020</t>
  </si>
  <si>
    <t>Přesná úprava GPK koleje směrové a výškové uspořádání pražce betonové</t>
  </si>
  <si>
    <t>-1237770032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</si>
  <si>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</si>
  <si>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1. a 2. podbití pro všechny SO</t>
  </si>
  <si>
    <t>2*(36,690-35,000)</t>
  </si>
  <si>
    <t>5910020130</t>
  </si>
  <si>
    <t>Svařování kolejnic termitem plný předehřev standardní spára svar jednotlivý tv. S49</t>
  </si>
  <si>
    <t>svar</t>
  </si>
  <si>
    <t>1799057829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</si>
  <si>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</si>
  <si>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5910035030</t>
  </si>
  <si>
    <t>Dosažení dovolené upínací teploty v BK prodloužením kolejnicového pásu v koleji tv. S49</t>
  </si>
  <si>
    <t>186324696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</si>
  <si>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</si>
  <si>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5910040010</t>
  </si>
  <si>
    <t>Umožnění volné dilatace kolejnice demontáž upevňovadel bez osazení kluzných podložek rozdělení pražců "c"</t>
  </si>
  <si>
    <t>-174022549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</si>
  <si>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</si>
  <si>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2*(50,00+11,0+50,0)</t>
  </si>
  <si>
    <t>OST</t>
  </si>
  <si>
    <t>Ostatní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</si>
  <si>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</si>
  <si>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</si>
  <si>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217166825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</si>
  <si>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</si>
  <si>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odtěžené kolejové lože</t>
  </si>
  <si>
    <t>(4,00+2*0,50/2)*2,05*1,80</t>
  </si>
  <si>
    <t>9902300300</t>
  </si>
  <si>
    <t>Doprava jednosměrná (např. nakupovaného materiálu) mechanizací o nosnosti přes 3,5 t sypanin (kameniva, písku, suti, dlažebních kostek, atd.) do 30 km</t>
  </si>
  <si>
    <t>512</t>
  </si>
  <si>
    <t>-575459293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</si>
  <si>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</si>
  <si>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Nové kolejové lože</t>
  </si>
  <si>
    <t>58,838</t>
  </si>
  <si>
    <t>kamenivo drážní stezka</t>
  </si>
  <si>
    <t>1,072</t>
  </si>
  <si>
    <t>9902900100</t>
  </si>
  <si>
    <t>Naložení sypanin, drobného kusového materiálu, suti</t>
  </si>
  <si>
    <t>489161468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</si>
  <si>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</si>
  <si>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odtěžené kol. lože</t>
  </si>
  <si>
    <t>nové kol. lože</t>
  </si>
  <si>
    <t>kamenivo dražní stezka</t>
  </si>
  <si>
    <t>9903200100</t>
  </si>
  <si>
    <t>Přeprava mechanizace na místo prováděných prací o hmotnosti přes 12 t přes 50 do 100 km</t>
  </si>
  <si>
    <t>783379890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</si>
  <si>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</si>
  <si>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ASP, PUŠL</t>
  </si>
  <si>
    <t>9909000100</t>
  </si>
  <si>
    <t>Poplatek za uložení suti nebo hmot na oficiální skládku</t>
  </si>
  <si>
    <t>2041903102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</si>
  <si>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</si>
  <si>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Stávající kolejové lože</t>
  </si>
  <si>
    <t>SO 02 - Propustek v km 35,532</t>
  </si>
  <si>
    <t>SO 02.1 - Propustek v km 35,532</t>
  </si>
  <si>
    <t xml:space="preserve">    6 - Úpravy povrchů, podlahy a osazování výplní</t>
  </si>
  <si>
    <t>-1005247833</t>
  </si>
  <si>
    <t>726210014</t>
  </si>
  <si>
    <t>595566144</t>
  </si>
  <si>
    <t>289068680</t>
  </si>
  <si>
    <t>14,0</t>
  </si>
  <si>
    <t>-1768161373</t>
  </si>
  <si>
    <t>39,29"m2"*1,2+42,77"m2"*1,2</t>
  </si>
  <si>
    <t>131251203</t>
  </si>
  <si>
    <t>Hloubení jam zapažených v hornině třídy těžitelnosti I skupiny 3 objem do 100 m3 strojně</t>
  </si>
  <si>
    <t>267352401</t>
  </si>
  <si>
    <t>Hloubení zapažených jam a zářezů strojně s urovnáním dna do předepsaného profilu a spádu v hornině třídy těžitelnosti I skupiny 3 přes 50 do 100 m3</t>
  </si>
  <si>
    <t>https://podminky.urs.cz/item/CS_URS_2022_02/131251203</t>
  </si>
  <si>
    <t>7,60"m2"*0,40"m"*1,2+0,55"m"*0,30"m"*3,38"m"*1,2 "výkopy na vtoku"</t>
  </si>
  <si>
    <t>(11,85-1,95)"m2"*6,00"m"+(11,85-1,95)/2"m2"*(2,86+2,35)"m"+0,60"m"*0,45"m"*2,00"m"*2 "propustek"</t>
  </si>
  <si>
    <t>8,69"m2"*0,40"m"*1,2+0,35"m"*0,30"m"*3,92"m"*1,2*2  "výkopy na výtoku"</t>
  </si>
  <si>
    <t>151301201</t>
  </si>
  <si>
    <t>Zřízení hnaného pažení stěn výkopu hl do 4 m</t>
  </si>
  <si>
    <t>-462985344</t>
  </si>
  <si>
    <t>Zřízení pažení stěn výkopu bez rozepření nebo vzepření hnané, hloubky do 4 m</t>
  </si>
  <si>
    <t>https://podminky.urs.cz/item/CS_URS_2022_02/151301201</t>
  </si>
  <si>
    <t>Dřevěné pažení výkopu včetně zajištění paty</t>
  </si>
  <si>
    <t>2*3,50"m"*6,00"m"+2*3,50"m"/2*(11,20-6,00)"m"</t>
  </si>
  <si>
    <t>151301211</t>
  </si>
  <si>
    <t>Odstranění pažení stěn hnaného hl do 4 m</t>
  </si>
  <si>
    <t>1588585908</t>
  </si>
  <si>
    <t>Odstranění pažení stěn výkopu bez rozepření nebo vzepření s uložením pažin na vzdálenost do 3 m od okraje výkopu hnané, hloubky do 4 m</t>
  </si>
  <si>
    <t>https://podminky.urs.cz/item/CS_URS_2022_02/151301211</t>
  </si>
  <si>
    <t>151301301</t>
  </si>
  <si>
    <t>Zřízení rozepření stěn při pažení hnaném hl do 4 m</t>
  </si>
  <si>
    <t>805708779</t>
  </si>
  <si>
    <t>Zřízení rozepření zapažených stěn výkopů s potřebným přepažováním při pažení hnaném, hloubky do 4 m</t>
  </si>
  <si>
    <t>https://podminky.urs.cz/item/CS_URS_2022_02/151301301</t>
  </si>
  <si>
    <t>11,82"m2"*6,00"m"+11,82"m2"/2*(11,20-6,00)"m"</t>
  </si>
  <si>
    <t>151301311</t>
  </si>
  <si>
    <t>Odstranění rozepření stěn při pažení hnaném hl do 4 m</t>
  </si>
  <si>
    <t>-1460149543</t>
  </si>
  <si>
    <t>Odstranění rozepření stěn výkopů s uložením materiálu na vzdálenost do 3 m od okraje výkopu pažení hnaného, hloubky do 4 m</t>
  </si>
  <si>
    <t>https://podminky.urs.cz/item/CS_URS_2022_02/151301311</t>
  </si>
  <si>
    <t>162632511</t>
  </si>
  <si>
    <t>Vodorovné přemístění výkopku přes 2000 do 5000 m pracovním vlakem</t>
  </si>
  <si>
    <t>-2019700668</t>
  </si>
  <si>
    <t>Vodorovné přemístění výkopku pracovním vlakem bez naložení výkopku, avšak s jeho vyložením, pro jakoukoliv třídu těžitelnosti, na vzdálenost přes 2 000 do 5 000 m</t>
  </si>
  <si>
    <t>https://podminky.urs.cz/item/CS_URS_2022_02/162632511</t>
  </si>
  <si>
    <t>95,746*2,00</t>
  </si>
  <si>
    <t>124667783</t>
  </si>
  <si>
    <t>-1834522058</t>
  </si>
  <si>
    <t>1472705604</t>
  </si>
  <si>
    <t>1479952937</t>
  </si>
  <si>
    <t>6,00"m"*8,96"m2"+8,96/2"m2"*(2,86+2,35)"m"</t>
  </si>
  <si>
    <t>Zásyp pod základem propustku štěrkodrtí fr. 0/63mm + hutnění Id=0,95</t>
  </si>
  <si>
    <t>0,85"m2"*3,24"m"</t>
  </si>
  <si>
    <t>-689673366</t>
  </si>
  <si>
    <t>79,855*1,80</t>
  </si>
  <si>
    <t>24923749</t>
  </si>
  <si>
    <t>23,28"m2"*1,2+23,02"m2"*1,2</t>
  </si>
  <si>
    <t>1686863119</t>
  </si>
  <si>
    <t>1552150604</t>
  </si>
  <si>
    <t>55,56*0,015 'Přepočtené koeficientem množství</t>
  </si>
  <si>
    <t>-762875477</t>
  </si>
  <si>
    <t>11,20"m"*3,24"m"</t>
  </si>
  <si>
    <t>-1512412858</t>
  </si>
  <si>
    <t>-787529217</t>
  </si>
  <si>
    <t>11,20"m"*2,00"m"*0,30"m"</t>
  </si>
  <si>
    <t>-1100787128</t>
  </si>
  <si>
    <t>969116618</t>
  </si>
  <si>
    <t>2*11,20"m"*0,30"m"+2*2,00"m"*0,30"m"</t>
  </si>
  <si>
    <t>2*2*2,15"m"*0,40"m"+2*2*2,00"m"*0,40"m"</t>
  </si>
  <si>
    <t>1864389358</t>
  </si>
  <si>
    <t>-903762573</t>
  </si>
  <si>
    <t>0,056</t>
  </si>
  <si>
    <t>-553367865</t>
  </si>
  <si>
    <t>0,465</t>
  </si>
  <si>
    <t>2112791799</t>
  </si>
  <si>
    <t>2*0,60"m"*0,45"m"*2,00"m"</t>
  </si>
  <si>
    <t>0,55"m"*0,30"m"*3,38"m"*1,2+0,35"m"*0,30"m"*3,92"m"*1,2*2</t>
  </si>
  <si>
    <t>431737769</t>
  </si>
  <si>
    <t>274361412</t>
  </si>
  <si>
    <t>Výztuž základových pasů, prahů, věnců a ostruh ze svařovaných sítí přes 3,5 do 6 kg/m2</t>
  </si>
  <si>
    <t>-1920720906</t>
  </si>
  <si>
    <t>Výztuž základových konstrukcí pasů, prahů, věnců a ostruh ze svařovaných sítí, hmotnosti přes 3,5 do 6 kg/m2</t>
  </si>
  <si>
    <t>https://podminky.urs.cz/item/CS_URS_2022_02/274361412</t>
  </si>
  <si>
    <t>0,057</t>
  </si>
  <si>
    <t>311261121</t>
  </si>
  <si>
    <t>Osazování betonových bloků objemu přes 0,20 do 0,30 m3 na MC 25</t>
  </si>
  <si>
    <t>-857180596</t>
  </si>
  <si>
    <t>Osazování betonových bloků prostého, lehkého nebo železového na maltu MC-25, objemu přes 0,20 do 0,30 m3</t>
  </si>
  <si>
    <t>https://podminky.urs.cz/item/CS_URS_2022_02/311261121</t>
  </si>
  <si>
    <t>Vyrovnávací vrstva z cementové malty MC pod prefabrikované trouby</t>
  </si>
  <si>
    <t>58912605</t>
  </si>
  <si>
    <t>malta styková MC25 pojivo CEM I kamenivo frakce 0/4</t>
  </si>
  <si>
    <t>245641292</t>
  </si>
  <si>
    <t>11,2*0,9*0,02*1,2</t>
  </si>
  <si>
    <t>-873976175</t>
  </si>
  <si>
    <t>"trouba přímá"8*0,739</t>
  </si>
  <si>
    <t>"trouba vtoková"1*0,9581</t>
  </si>
  <si>
    <t>"trouba výtoková"1*0,9673</t>
  </si>
  <si>
    <t>Trouba přímá, železobetobová, patková DN 1000</t>
  </si>
  <si>
    <t>142243276</t>
  </si>
  <si>
    <t>Trouba přímá, železobetonová, patková DN 1000</t>
  </si>
  <si>
    <t>Trouba vtoková ŽB trouba, patková DN 1000</t>
  </si>
  <si>
    <t>-1406386280</t>
  </si>
  <si>
    <t>Trouba výtoková ŽB trouba, patková DN 1000</t>
  </si>
  <si>
    <t>-234190174</t>
  </si>
  <si>
    <t>388995113</t>
  </si>
  <si>
    <t>Montáž kabelovodu HDPE do konstrukce římsy tvaru žlab s víkem</t>
  </si>
  <si>
    <t>1742812230</t>
  </si>
  <si>
    <t>Montáž tvarovky kabelovodu HDPE do konstrukce římsy tvaru žlab s víkem</t>
  </si>
  <si>
    <t>https://podminky.urs.cz/item/CS_URS_2022_02/388995113</t>
  </si>
  <si>
    <t>Kabelový žlab pro uložení inženýrských sítí 100x100mm</t>
  </si>
  <si>
    <t>34575131</t>
  </si>
  <si>
    <t>žlab kabelový s víkem PVC (100x100)</t>
  </si>
  <si>
    <t>-2092955333</t>
  </si>
  <si>
    <t>5,71428571428571*1,05 'Přepočtené koeficientem množství</t>
  </si>
  <si>
    <t>388995214</t>
  </si>
  <si>
    <t>Chránička kabelů z trub HDPE v římse DN 160</t>
  </si>
  <si>
    <t>1927624669</t>
  </si>
  <si>
    <t>Chránička kabelů v římse z trub HDPE přes DN 140 do DN 160</t>
  </si>
  <si>
    <t>https://podminky.urs.cz/item/CS_URS_2022_02/388995214</t>
  </si>
  <si>
    <t>Chráničky pro uložení inženýrských sítí PE 3xDN=160mm, včetně zavíčkování konců</t>
  </si>
  <si>
    <t>3*6</t>
  </si>
  <si>
    <t>-678628711</t>
  </si>
  <si>
    <t>10,30"m"*3,24"m"</t>
  </si>
  <si>
    <t>-88511864</t>
  </si>
  <si>
    <t>3,38"m"*4,77"m"*1,2+0,25"m"*(3,38+4,77)"m"*2*1,33 "výtok"</t>
  </si>
  <si>
    <t>3,38"m"*3,92"m"*1,2+0,25"m"*(3,38+3,92)"m"*2*1,33 "vtok"</t>
  </si>
  <si>
    <t>2061205154</t>
  </si>
  <si>
    <t>2,98"m"*4,37"m"*1,2 "výtok"</t>
  </si>
  <si>
    <t>2,98"m"*3,52"m"*1,2 "vtok"</t>
  </si>
  <si>
    <t>-1412572965</t>
  </si>
  <si>
    <t>Úpravy povrchů, podlahy a osazování výplní</t>
  </si>
  <si>
    <t>622821001</t>
  </si>
  <si>
    <t>Vnější sanační zatřená omítka pro vlhké zdivo prováděná ručně</t>
  </si>
  <si>
    <t>1676995913</t>
  </si>
  <si>
    <t>Sanační omítka vnějších ploch stěn pro vlhké zdivo, prováděná včetně sanačního postřiku tl. do 5 mm, tl. jádrové omítky do 20 mm ručně zatřená</t>
  </si>
  <si>
    <t>https://podminky.urs.cz/item/CS_URS_2022_02/622821001</t>
  </si>
  <si>
    <t>Sanace odbouraných ploch melioračního zařízení</t>
  </si>
  <si>
    <t>0,70"m"*0,15"m"*4</t>
  </si>
  <si>
    <t>-612318117</t>
  </si>
  <si>
    <t>9*(3,2+4,4)"m"</t>
  </si>
  <si>
    <t>2*4,4"m"*1,2</t>
  </si>
  <si>
    <t>1183633273</t>
  </si>
  <si>
    <t>20"ks"*0,3"m" "pravá strana proti staničení"</t>
  </si>
  <si>
    <t>10"ks"*0,3"m" "pravá strana po staničení"</t>
  </si>
  <si>
    <t>1745732282</t>
  </si>
  <si>
    <t>1560710001</t>
  </si>
  <si>
    <t>20"ks"*0,3"m"*0,70"m"*5"m" "pravá strana proti staničení"</t>
  </si>
  <si>
    <t>10"ks"*0,3"m"*0,70"m"*5"m" "pravá strana po staničení"</t>
  </si>
  <si>
    <t>361654311</t>
  </si>
  <si>
    <t>-1408365510</t>
  </si>
  <si>
    <t>962021112</t>
  </si>
  <si>
    <t>Bourání mostních zdí a pilířů z kamene</t>
  </si>
  <si>
    <t>-1095639947</t>
  </si>
  <si>
    <t>Bourání mostních konstrukcí zdiva a pilířů z kamene nebo cihel</t>
  </si>
  <si>
    <t>https://podminky.urs.cz/item/CS_URS_2022_02/962021112</t>
  </si>
  <si>
    <t>Demolice stávající kamenné konstrukce propustku</t>
  </si>
  <si>
    <t>Opěry</t>
  </si>
  <si>
    <t>2*0,50"m"*1,00"m"*9,62"m"</t>
  </si>
  <si>
    <t>Čelní zídky</t>
  </si>
  <si>
    <t>2*0,65"m"*2,50"m"*1,50"m"</t>
  </si>
  <si>
    <t>Dno</t>
  </si>
  <si>
    <t>0,59"m"*9,62"m"*0,20"m"</t>
  </si>
  <si>
    <t>962065212</t>
  </si>
  <si>
    <t>Bourání mostních opěr a pažení opěr ze dřeva tvrdého</t>
  </si>
  <si>
    <t>-1423354697</t>
  </si>
  <si>
    <t>Bourání mostních konstrukcí zdiva a pilířů opěr dřevěných a pažení opěr ze dřeva tvrdého</t>
  </si>
  <si>
    <t>https://podminky.urs.cz/item/CS_URS_2022_02/962065212</t>
  </si>
  <si>
    <t>Bourání dřevěných výztuh čelní zídky</t>
  </si>
  <si>
    <t>0,26"m"*0,15"m"*2,60"m"*3*1,2</t>
  </si>
  <si>
    <t>Hmotnost dřevého odpadu: 0,365m3*0,8t/m3=0,292t</t>
  </si>
  <si>
    <t>963051111</t>
  </si>
  <si>
    <t>Bourání mostní nosné konstrukce z ŽB</t>
  </si>
  <si>
    <t>1296731261</t>
  </si>
  <si>
    <t>Bourání mostních konstrukcí nosných konstrukcí ze železového betonu</t>
  </si>
  <si>
    <t>https://podminky.urs.cz/item/CS_URS_2022_02/963051111</t>
  </si>
  <si>
    <t>Demolice železobetonových stropních panelů</t>
  </si>
  <si>
    <t>9,62"m"*1,59"m"*0,30"m"</t>
  </si>
  <si>
    <t>1629048692</t>
  </si>
  <si>
    <t>Odbouraní části melioračního zažízení</t>
  </si>
  <si>
    <t>1,50"m"</t>
  </si>
  <si>
    <t>2135227860</t>
  </si>
  <si>
    <t>Demolice stávající betonové konstrukce propustku</t>
  </si>
  <si>
    <t>38,919</t>
  </si>
  <si>
    <t>1,470</t>
  </si>
  <si>
    <t>997013602</t>
  </si>
  <si>
    <t>Poplatek za uložení na skládce (skládkovné) stavebního odpadu železobetonového kód odpadu 17 01 01</t>
  </si>
  <si>
    <t>1347186173</t>
  </si>
  <si>
    <t>Poplatek za uložení stavebního odpadu na skládce (skládkovné) z armovaného betonu zatříděného do Katalogu odpadů pod kódem 17 01 01</t>
  </si>
  <si>
    <t>https://podminky.urs.cz/item/CS_URS_2022_02/997013602</t>
  </si>
  <si>
    <t>stropní panely</t>
  </si>
  <si>
    <t>11,014</t>
  </si>
  <si>
    <t>57</t>
  </si>
  <si>
    <t>-2020303316</t>
  </si>
  <si>
    <t>58</t>
  </si>
  <si>
    <t>997013811</t>
  </si>
  <si>
    <t>Poplatek za uložení na skládce (skládkovné) stavebního odpadu dřevěného kód odpadu 17 02 01</t>
  </si>
  <si>
    <t>-177296200</t>
  </si>
  <si>
    <t>Poplatek za uložení stavebního odpadu na skládce (skládkovné) dřevěného zatříděného do Katalogu odpadů pod kódem 17 02 01</t>
  </si>
  <si>
    <t>https://podminky.urs.cz/item/CS_URS_2022_02/997013811</t>
  </si>
  <si>
    <t>Odstranění dřevěného pažení</t>
  </si>
  <si>
    <t>2,408"t"+0,276"t"</t>
  </si>
  <si>
    <t>Poplatek za uložení užitých dřevěných pražců - výztuhy čelní zídky</t>
  </si>
  <si>
    <t>0,292</t>
  </si>
  <si>
    <t>59</t>
  </si>
  <si>
    <t>-1309288362</t>
  </si>
  <si>
    <t>60</t>
  </si>
  <si>
    <t>760694106</t>
  </si>
  <si>
    <t>61</t>
  </si>
  <si>
    <t>509294190</t>
  </si>
  <si>
    <t>51,684*10 'Přepočtené koeficientem množství</t>
  </si>
  <si>
    <t>62</t>
  </si>
  <si>
    <t>997211521</t>
  </si>
  <si>
    <t>Vodorovná doprava vybouraných hmot po suchu na vzdálenost do 1 km</t>
  </si>
  <si>
    <t>-784015668</t>
  </si>
  <si>
    <t>Vodorovná doprava suti nebo vybouraných hmot vybouraných hmot se složením a hrubým urovnáním nebo s přeložením na jiný dopravní prostředek kromě lodi, na vzdálenost do 1 km</t>
  </si>
  <si>
    <t>https://podminky.urs.cz/item/CS_URS_2022_02/997211521</t>
  </si>
  <si>
    <t>Bourání dřevěných výztuh čelní zídky - automobilová doprava</t>
  </si>
  <si>
    <t>Odstranění dřevěného pažení - automobilová doprava</t>
  </si>
  <si>
    <t>63</t>
  </si>
  <si>
    <t>917934816</t>
  </si>
  <si>
    <t>64</t>
  </si>
  <si>
    <t>1305126680</t>
  </si>
  <si>
    <t>65</t>
  </si>
  <si>
    <t>2020029539</t>
  </si>
  <si>
    <t>66</t>
  </si>
  <si>
    <t>-817704256</t>
  </si>
  <si>
    <t>Izolační nátěr Np+2xNa trub</t>
  </si>
  <si>
    <t>5,54"m"*11,20"m"*3</t>
  </si>
  <si>
    <t>67</t>
  </si>
  <si>
    <t>1160987371</t>
  </si>
  <si>
    <t>68</t>
  </si>
  <si>
    <t>825061830</t>
  </si>
  <si>
    <t>69</t>
  </si>
  <si>
    <t>-217894558</t>
  </si>
  <si>
    <t>4*2,20"m"*(0,60"m"+0,50"m")+2*2,00"m"*0,45"m"</t>
  </si>
  <si>
    <t>70</t>
  </si>
  <si>
    <t>1369573877</t>
  </si>
  <si>
    <t>SO 02.2 - Svršek v km 35,532</t>
  </si>
  <si>
    <t>-1858973363</t>
  </si>
  <si>
    <t>úprava stezky</t>
  </si>
  <si>
    <t>2*(6,00+2*0,50)*0,67</t>
  </si>
  <si>
    <t>-1284141066</t>
  </si>
  <si>
    <t>štěrkodrť pro stezky</t>
  </si>
  <si>
    <t>2*(6,00+2*0,50)*0,67*0,10*1,60</t>
  </si>
  <si>
    <t>-118832900</t>
  </si>
  <si>
    <t>(6,00+2*0,50/2)*2,05</t>
  </si>
  <si>
    <t>1606495842</t>
  </si>
  <si>
    <t>nové kamenivo</t>
  </si>
  <si>
    <t>((6,00+2*0,50/2)*2,05)*1,70</t>
  </si>
  <si>
    <t>1496797167</t>
  </si>
  <si>
    <t>9,04*2,42</t>
  </si>
  <si>
    <t>1007000574</t>
  </si>
  <si>
    <t>0,010</t>
  </si>
  <si>
    <t>-559353430</t>
  </si>
  <si>
    <t>-57707788</t>
  </si>
  <si>
    <t>862558551</t>
  </si>
  <si>
    <t>2*(0,050+0,010+0,050)</t>
  </si>
  <si>
    <t>-1850067313</t>
  </si>
  <si>
    <t>1446499866</t>
  </si>
  <si>
    <t>-1779008050</t>
  </si>
  <si>
    <t>2*(50,00+10,00+50,00)</t>
  </si>
  <si>
    <t>1587464240</t>
  </si>
  <si>
    <t>(6,00+2*0,50/2)*2,05*1,80</t>
  </si>
  <si>
    <t>-2136706630</t>
  </si>
  <si>
    <t>-243046782</t>
  </si>
  <si>
    <t>20510440</t>
  </si>
  <si>
    <t>SO 03 - Propustek v km 35,891</t>
  </si>
  <si>
    <t>SO 03.1 - Propustek v km 35,891</t>
  </si>
  <si>
    <t>-1654245879</t>
  </si>
  <si>
    <t>provizorní převedení vody podtrubím DN 300</t>
  </si>
  <si>
    <t>18,0</t>
  </si>
  <si>
    <t>53112278</t>
  </si>
  <si>
    <t>-1560413</t>
  </si>
  <si>
    <t>1838491948</t>
  </si>
  <si>
    <t>15,0</t>
  </si>
  <si>
    <t>-1973932549</t>
  </si>
  <si>
    <t>59,40"m2"*1,2+97,52"m2"*1,2</t>
  </si>
  <si>
    <t>131251204</t>
  </si>
  <si>
    <t>Hloubení jam zapažených v hornině třídy těžitelnosti I skupiny 3 objem do 500 m3 strojně</t>
  </si>
  <si>
    <t>1091406660</t>
  </si>
  <si>
    <t>Hloubení zapažených jam a zářezů strojně s urovnáním dna do předepsaného profilu a spádu v hornině třídy těžitelnosti I skupiny 3 přes 100 do 500 m3</t>
  </si>
  <si>
    <t>https://podminky.urs.cz/item/CS_URS_2022_02/131251204</t>
  </si>
  <si>
    <t>15,05"m2"*0,40"m"*1,2+0,55"m"*0,30"m"*3,38"m"*1,2 "výkopy na výtoku"</t>
  </si>
  <si>
    <t>(17,95-1,32)"m2"*6,10"m"+(17,95-1,32)/2"m2"*(4,22+3,85)"m"+0,60"m"*0,45"m"*2,00"m"*2 "propustek"</t>
  </si>
  <si>
    <t>13,18"m2"*0,40"m"*1,2+0,35"m"*0,30"m"*3,90"m"*1,2*2  "výkopy na vtoku"</t>
  </si>
  <si>
    <t>-1967388358</t>
  </si>
  <si>
    <t>2*4,60"m"*6,10"m"+2*4,60"m"/2*(14,20-6,10)"m"</t>
  </si>
  <si>
    <t>1116721859</t>
  </si>
  <si>
    <t>-1926753611</t>
  </si>
  <si>
    <t>17,95"m2"*6,10"m"+17,95"m2"/2*(14,20-6,10)"m"</t>
  </si>
  <si>
    <t>-1211852057</t>
  </si>
  <si>
    <t>-924198880</t>
  </si>
  <si>
    <t>184,827*2,0</t>
  </si>
  <si>
    <t>358451827</t>
  </si>
  <si>
    <t>-366874820</t>
  </si>
  <si>
    <t>1840712970</t>
  </si>
  <si>
    <t>-1964950238</t>
  </si>
  <si>
    <t>6,10"m"*15,03"m2"+15,03/2"m2"*(4,22+3,85)"m"</t>
  </si>
  <si>
    <t>-130256248</t>
  </si>
  <si>
    <t>152,329*1,80</t>
  </si>
  <si>
    <t>-19918004</t>
  </si>
  <si>
    <t>(17,62+50,33)"m2"*1,2+41,85"m2"*1,2</t>
  </si>
  <si>
    <t>-1178652120</t>
  </si>
  <si>
    <t>957599783</t>
  </si>
  <si>
    <t>131,76*0,015 'Přepočtené koeficientem množství</t>
  </si>
  <si>
    <t>-965905683</t>
  </si>
  <si>
    <t>14,20"m"*3,24"m"</t>
  </si>
  <si>
    <t>-765160331</t>
  </si>
  <si>
    <t>1246745628</t>
  </si>
  <si>
    <t>14,17"m"*2,00"m"*0,30"m"</t>
  </si>
  <si>
    <t>1850966686</t>
  </si>
  <si>
    <t>-1070897212</t>
  </si>
  <si>
    <t>2*14,20"m"*0,30"m"+2*2,00"m"*0,30"m"</t>
  </si>
  <si>
    <t>-1648183668</t>
  </si>
  <si>
    <t>-1767685286</t>
  </si>
  <si>
    <t>-544543745</t>
  </si>
  <si>
    <t>0,575</t>
  </si>
  <si>
    <t>1984636429</t>
  </si>
  <si>
    <t>"vtok"2*0,20*0,35*(3,38+(1,0-0,20)+1,20*(3,90-1,0-0,20))</t>
  </si>
  <si>
    <t>"výtok"3,38*(0,30*0,55+0,20*0,35)+2*0,20*0,35*((0,95-0,20)+1,20*(2,70-0,20))</t>
  </si>
  <si>
    <t>-398336454</t>
  </si>
  <si>
    <t>1826811924</t>
  </si>
  <si>
    <t>-1701977060</t>
  </si>
  <si>
    <t>1508886089</t>
  </si>
  <si>
    <t>14,2*0,9*0,02*1,2</t>
  </si>
  <si>
    <t>-1977670227</t>
  </si>
  <si>
    <t>"trouba přímá"11*0,739</t>
  </si>
  <si>
    <t>-366007623</t>
  </si>
  <si>
    <t>-1464286664</t>
  </si>
  <si>
    <t>-479795637</t>
  </si>
  <si>
    <t>2000207823</t>
  </si>
  <si>
    <t>-2144641750</t>
  </si>
  <si>
    <t>7,61904761904762*1,05 'Přepočtené koeficientem množství</t>
  </si>
  <si>
    <t>366916140</t>
  </si>
  <si>
    <t>3*8</t>
  </si>
  <si>
    <t>1733849572</t>
  </si>
  <si>
    <t>13,30"m"*3,24"m"</t>
  </si>
  <si>
    <t>365055397</t>
  </si>
  <si>
    <t>3,38"m"*3,65"m"*1,2+0,25"m"*(3,38+3,65)"m"*2*1,33 "výtok"</t>
  </si>
  <si>
    <t>3,38"m"*3,90"m"*1,2+0,25"m"*(3,38+3,90)"m"*2 *1,33"vtok"</t>
  </si>
  <si>
    <t>464531112</t>
  </si>
  <si>
    <t>Pohoz z hrubého drceného kamenivo zrno 63 až 125 mm z terénu</t>
  </si>
  <si>
    <t>1796634207</t>
  </si>
  <si>
    <t>Pohoz dna nebo svahů jakékoliv tloušťky z hrubého drceného kameniva, z terénu, frakce 63 - 125 mm</t>
  </si>
  <si>
    <t>https://podminky.urs.cz/item/CS_URS_2022_02/464531112</t>
  </si>
  <si>
    <t>Štěrkový pohoz fr. 63/125 tl. 300mm na výtoku</t>
  </si>
  <si>
    <t>0,83"m"*3,38"m"*0,30"m"</t>
  </si>
  <si>
    <t>-1664111387</t>
  </si>
  <si>
    <t>2,98"m"*3,15"m"*1,2 "výtok"</t>
  </si>
  <si>
    <t>2,98"m"*3,50"m"*1,2 "vtok"</t>
  </si>
  <si>
    <t>-428888981</t>
  </si>
  <si>
    <t>-771414283</t>
  </si>
  <si>
    <t>12*(3,2+4,4)"m"</t>
  </si>
  <si>
    <t>1985771995</t>
  </si>
  <si>
    <t>40"ks"*0,3"m" "pravá strana proti staničení"</t>
  </si>
  <si>
    <t>-1553703957</t>
  </si>
  <si>
    <t>-1018230848</t>
  </si>
  <si>
    <t>40"ks"*0,3"m"*0,70"m"*5"m" "pravá strana proti staničení"</t>
  </si>
  <si>
    <t>209026390</t>
  </si>
  <si>
    <t>-1367868163</t>
  </si>
  <si>
    <t>966008113</t>
  </si>
  <si>
    <t>Bourání trubního propustku DN přes 500 do 800</t>
  </si>
  <si>
    <t>832113073</t>
  </si>
  <si>
    <t>Bourání trubního propustku s odklizením a uložením vybouraného materiálu na skládku na vzdálenost do 3 m nebo s naložením na dopravní prostředek z trub DN přes 500 do 800 mm</t>
  </si>
  <si>
    <t>https://podminky.urs.cz/item/CS_URS_2022_02/966008113</t>
  </si>
  <si>
    <t>(1,71m*1,71m*0,40m*1,2 "obetonování na vtoku"+0,82m2*15,87m "propustek"+1,88m*1,52m*0,40m*1,2 "obetonování na výtoku")*2,30t/m3</t>
  </si>
  <si>
    <t>Suť celkem: 36,314t</t>
  </si>
  <si>
    <t>15,87"m"</t>
  </si>
  <si>
    <t>1917693255</t>
  </si>
  <si>
    <t>-1907033650</t>
  </si>
  <si>
    <t>1464894181</t>
  </si>
  <si>
    <t>997211119</t>
  </si>
  <si>
    <t>Příplatek ZKD 3,5 m výšky u svislé dopravy suti</t>
  </si>
  <si>
    <t>243692313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</si>
  <si>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</si>
  <si>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https://podminky.urs.cz/item/CS_URS_2022_02/997211119</t>
  </si>
  <si>
    <t>-1105461323</t>
  </si>
  <si>
    <t>1407088606</t>
  </si>
  <si>
    <t>32,613*10 'Přepočtené koeficientem množství</t>
  </si>
  <si>
    <t>-250409924</t>
  </si>
  <si>
    <t>1110981087</t>
  </si>
  <si>
    <t>-1951421763</t>
  </si>
  <si>
    <t>861011914</t>
  </si>
  <si>
    <t>5,54"m"*14,17"m"*3</t>
  </si>
  <si>
    <t>-805424063</t>
  </si>
  <si>
    <t>308180593</t>
  </si>
  <si>
    <t>-945737481</t>
  </si>
  <si>
    <t>-328638066</t>
  </si>
  <si>
    <t>SO 03.2 - Svršek v km 35,891</t>
  </si>
  <si>
    <t>-86209055</t>
  </si>
  <si>
    <t>(8,00+2*0,50)*0,67+(8,00+2*0,50)*0,46</t>
  </si>
  <si>
    <t>1805204863</t>
  </si>
  <si>
    <t>kamenivo pro stezky</t>
  </si>
  <si>
    <t>((8,00+2*0,50)*0,67+(8,00+2*0,50)*0,46)*0,10*1,60</t>
  </si>
  <si>
    <t>137130896</t>
  </si>
  <si>
    <t>(8,00+2*0,50/2)*2,05</t>
  </si>
  <si>
    <t>2054680680</t>
  </si>
  <si>
    <t>((8,00+2*0,50/2)*2,05)*1,70</t>
  </si>
  <si>
    <t>305799383</t>
  </si>
  <si>
    <t>12,50*2,60</t>
  </si>
  <si>
    <t>5906130135</t>
  </si>
  <si>
    <t>Montáž kolejového roštu v ose koleje pražce dřevěné vystrojené tvar S49, 49E1</t>
  </si>
  <si>
    <t>-1691061719</t>
  </si>
  <si>
    <t>Montáž kolejového roštu v ose koleje pražce dřevěné vystrojené tvar S49, 49E1. Poznámka: 1. V cenách jsou započteny náklady na manipulaci a montáž KR, u pražců dřevěných nevystrojených i na vrtání pražců. 2. V cenách nejsou obsaženy náklady na dodávku materiálu.</t>
  </si>
  <si>
    <t>5906140035</t>
  </si>
  <si>
    <t>Demontáž kolejového roštu koleje v ose koleje pražce dřevěné tvar  S49, T, 49E1</t>
  </si>
  <si>
    <t>2055540241</t>
  </si>
  <si>
    <t>Demontáž kolejového roštu koleje v ose koleje pražce dřevěné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</si>
  <si>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5907015016</t>
  </si>
  <si>
    <t>Ojedinělá výměna kolejnic stávající upevnění tvar S49, T, 49E1</t>
  </si>
  <si>
    <t>-1658217256</t>
  </si>
  <si>
    <t>Ojedinělá výměna kolejnic stávající upevnění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</si>
  <si>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výměna kolejnic mimo KR</t>
  </si>
  <si>
    <t>3,0*2*2</t>
  </si>
  <si>
    <t>1252528859</t>
  </si>
  <si>
    <t>řezání kolejnic</t>
  </si>
  <si>
    <t>2*2</t>
  </si>
  <si>
    <t>5907055030</t>
  </si>
  <si>
    <t>Vrtání kolejnic otvor o průměru přes 23 mm</t>
  </si>
  <si>
    <t>-1610530476</t>
  </si>
  <si>
    <t>Vrtání kolejnic otvor o průměru přes 23 mm. Poznámka: 1. V cenách jsou započteny náklady na manipulaci, podložení, označení a provedení vrtu ve stojině kolejnice.</t>
  </si>
  <si>
    <t>5908005430</t>
  </si>
  <si>
    <t>Oprava kolejnicového styku demontáž spojek tv. S49</t>
  </si>
  <si>
    <t>styk</t>
  </si>
  <si>
    <t>-2089890163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</si>
  <si>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</si>
  <si>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5908005530</t>
  </si>
  <si>
    <t>Oprava kolejnicového styku montáž spojek tv. S49</t>
  </si>
  <si>
    <t>-809077389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</si>
  <si>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</si>
  <si>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-1253939766</t>
  </si>
  <si>
    <t>5958158005</t>
  </si>
  <si>
    <t>Podložka pryžová pod patu kolejnice S49  183/126/6</t>
  </si>
  <si>
    <t>1262317155</t>
  </si>
  <si>
    <t>40,0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</si>
  <si>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</si>
  <si>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</si>
  <si>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-1136376350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</si>
  <si>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</si>
  <si>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doprava ocel. materiálu spojky, šrouby, matice atd..</t>
  </si>
  <si>
    <t>Suchdol - M 35,891</t>
  </si>
  <si>
    <t>-249560449</t>
  </si>
  <si>
    <t>(8,00+2*0,50/2)*2,05*1,80</t>
  </si>
  <si>
    <t>-379084108</t>
  </si>
  <si>
    <t>-1418983211</t>
  </si>
  <si>
    <t>854388971</t>
  </si>
  <si>
    <t>SO 04 - Propustek v km 36,338</t>
  </si>
  <si>
    <t>SO 04.1 - Propustek v km 36,338</t>
  </si>
  <si>
    <t>-631391362</t>
  </si>
  <si>
    <t>-424897138</t>
  </si>
  <si>
    <t>-125470394</t>
  </si>
  <si>
    <t>2104676887</t>
  </si>
  <si>
    <t>977705690</t>
  </si>
  <si>
    <t>40,27"m2"*1,2+37,21"m2"*1,2</t>
  </si>
  <si>
    <t>-2017232017</t>
  </si>
  <si>
    <t>17,80"m2"*0,40"m"*1,2+0,55"m"*0,30"m"*3,38"m"*1,2 "výkopy na výtoku"</t>
  </si>
  <si>
    <t>(9,21-1,32)"m2"*6,10"m"+(9,21-1,32)/2"m2"*(2,28+1,92)"m"+0,60"m"*0,45"m"*2,00"m"*2 "propustek"</t>
  </si>
  <si>
    <t>12,56"m2"*0,40"m"*1,2+0,35"m"*0,30"m"*3,72"m"*1,2*2  "výkopy na vtoku"</t>
  </si>
  <si>
    <t>-244387927</t>
  </si>
  <si>
    <t>2*3,00"m"*6,00"m"+2*3,00"m"/2*(10,20-6,00)"m"</t>
  </si>
  <si>
    <t>760834161</t>
  </si>
  <si>
    <t>584658988</t>
  </si>
  <si>
    <t>9,21"m2"*6,00"m"+9,21"m2"/2*(10,20-6,00)"m"</t>
  </si>
  <si>
    <t>-807831632</t>
  </si>
  <si>
    <t>-1299181882</t>
  </si>
  <si>
    <t>81,957*2,00</t>
  </si>
  <si>
    <t>133907595</t>
  </si>
  <si>
    <t>-798752118</t>
  </si>
  <si>
    <t>-348001989</t>
  </si>
  <si>
    <t>1773101796</t>
  </si>
  <si>
    <t>6,00"m"*6,32"m2"+6,32/2"m2"*(2,28+1,92)"m"</t>
  </si>
  <si>
    <t>1869095558</t>
  </si>
  <si>
    <t>51,192*1,80</t>
  </si>
  <si>
    <t>-200293643</t>
  </si>
  <si>
    <t>(11,82+7,59)"m2"*1,2+(7,03+6,51)"m2"*1,2</t>
  </si>
  <si>
    <t>-307739744</t>
  </si>
  <si>
    <t>745897099</t>
  </si>
  <si>
    <t>39,54*0,015 'Přepočtené koeficientem množství</t>
  </si>
  <si>
    <t>973112011</t>
  </si>
  <si>
    <t>9,30"m"*3,24"m"</t>
  </si>
  <si>
    <t>1358722613</t>
  </si>
  <si>
    <t>690671906</t>
  </si>
  <si>
    <t>10,20"m"*2,00"m"*0,30"m"</t>
  </si>
  <si>
    <t>-1718015248</t>
  </si>
  <si>
    <t>-655828760</t>
  </si>
  <si>
    <t>2*10,20"m"*0,30"m"+2*2,00"m"*0,30"m"</t>
  </si>
  <si>
    <t>1657056136</t>
  </si>
  <si>
    <t>-1028078332</t>
  </si>
  <si>
    <t>-228927267</t>
  </si>
  <si>
    <t>0,438</t>
  </si>
  <si>
    <t>1052984780</t>
  </si>
  <si>
    <t>"vtok"2,0*(0,20*0,35*0,38)+2,0*0,20*0,35*((1,0-0,20)+1,20*(3,76-1,0-0,20))</t>
  </si>
  <si>
    <t>"výtok"3,38*(0,30*0,55+0,20*0,35)+2,0*0,20*0,35*((0,92-0,20)+1,20*(3,787-0,92-0,20))</t>
  </si>
  <si>
    <t>667336085</t>
  </si>
  <si>
    <t>2145258926</t>
  </si>
  <si>
    <t>-1183333876</t>
  </si>
  <si>
    <t>2136395220</t>
  </si>
  <si>
    <t>10,2*0,9*0,02*1,2</t>
  </si>
  <si>
    <t>978942262</t>
  </si>
  <si>
    <t>"trouba přímá"7*0,739</t>
  </si>
  <si>
    <t>-774159187</t>
  </si>
  <si>
    <t>1036444322</t>
  </si>
  <si>
    <t>961750439</t>
  </si>
  <si>
    <t>-64141091</t>
  </si>
  <si>
    <t>-497321122</t>
  </si>
  <si>
    <t>1310499008</t>
  </si>
  <si>
    <t>-1167825976</t>
  </si>
  <si>
    <t>1746179778</t>
  </si>
  <si>
    <t>3,38"m"*3,79"m"*1,2+0,25"m"*(3,38+3,79)"m"*2*1,33 "výtok"</t>
  </si>
  <si>
    <t>3,38"m"*3,72"m"*1,2+0,25"m"*(3,38+3,72)"m"*2*1,33 "vtok"</t>
  </si>
  <si>
    <t>1957473825</t>
  </si>
  <si>
    <t>1,50"m"*3,38"m"*0,30"m"</t>
  </si>
  <si>
    <t>-415698882</t>
  </si>
  <si>
    <t>2,98"m"*3,39"m"*1,2 "výtok"</t>
  </si>
  <si>
    <t>2,98"m"*3,32"m"*1,2 "vtok"</t>
  </si>
  <si>
    <t>970001384</t>
  </si>
  <si>
    <t>1742784316</t>
  </si>
  <si>
    <t>8*(3,2+4,4)"m"</t>
  </si>
  <si>
    <t>815559633</t>
  </si>
  <si>
    <t>10"ks"*0,3"m" "pravá strana proti staničení"</t>
  </si>
  <si>
    <t>-735166015</t>
  </si>
  <si>
    <t>720479014</t>
  </si>
  <si>
    <t>10"ks"*0,3"m"*0,70"m"*5"m" "pravá strana proti staničení"</t>
  </si>
  <si>
    <t>1591670022</t>
  </si>
  <si>
    <t>-1896730630</t>
  </si>
  <si>
    <t>1386758710</t>
  </si>
  <si>
    <t>(1,36m*1,32m*0,40m*1,2 "obetonování na vtoku"+0,82m2*10,72m "propustek"+1,34m*1,41m*0,40m*1,2 "obetonování na výtoku")*2,30t/m3</t>
  </si>
  <si>
    <t>Suť celkem: 24,286t</t>
  </si>
  <si>
    <t>10,72"m"</t>
  </si>
  <si>
    <t>1212585749</t>
  </si>
  <si>
    <t>-753785173</t>
  </si>
  <si>
    <t>81,957*2,0</t>
  </si>
  <si>
    <t>1689705275</t>
  </si>
  <si>
    <t>1,944"t"+0,203"t"</t>
  </si>
  <si>
    <t>-2024428715</t>
  </si>
  <si>
    <t>-770811065</t>
  </si>
  <si>
    <t>-1565015661</t>
  </si>
  <si>
    <t>22,03*10 'Přepočtené koeficientem množství</t>
  </si>
  <si>
    <t>-1198357507</t>
  </si>
  <si>
    <t>997211529</t>
  </si>
  <si>
    <t>Příplatek ZKD 1 km u vodorovné dopravy vybouraných hmot</t>
  </si>
  <si>
    <t>1266620153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</si>
  <si>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</si>
  <si>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https://podminky.urs.cz/item/CS_URS_2022_02/997211529</t>
  </si>
  <si>
    <t>2,147*10 'Přepočtené koeficientem množství</t>
  </si>
  <si>
    <t>997211612</t>
  </si>
  <si>
    <t>Nakládání vybouraných hmot na dopravní prostředky pro vodorovnou dopravu</t>
  </si>
  <si>
    <t>547013932</t>
  </si>
  <si>
    <t>Nakládání suti nebo vybouraných hmot na dopravní prostředky pro vodorovnou dopravu vybouraných hmot</t>
  </si>
  <si>
    <t>https://podminky.urs.cz/item/CS_URS_2022_02/997211612</t>
  </si>
  <si>
    <t>997241521</t>
  </si>
  <si>
    <t>Vodorovné přemístění vybouraných hmot do 7 km</t>
  </si>
  <si>
    <t>2028158835</t>
  </si>
  <si>
    <t>Doprava vybouraných hmot, konstrukcí nebo suti vodorovné přemístění vybouraných hmot nebo konstrukcí na vzdálenost do 7 km</t>
  </si>
  <si>
    <t>https://podminky.urs.cz/item/CS_URS_2022_02/997241521</t>
  </si>
  <si>
    <t>997241528</t>
  </si>
  <si>
    <t>Nakládání nebo překládání vybouraných hmot</t>
  </si>
  <si>
    <t>-1294891744</t>
  </si>
  <si>
    <t>Doprava vybouraných hmot, konstrukcí nebo suti nakládání nebo překládání vybouraných hmot nebo konstrukcí</t>
  </si>
  <si>
    <t>https://podminky.urs.cz/item/CS_URS_2022_02/997241528</t>
  </si>
  <si>
    <t>-1729726520</t>
  </si>
  <si>
    <t>1196794554</t>
  </si>
  <si>
    <t>-1420595895</t>
  </si>
  <si>
    <t>1543483918</t>
  </si>
  <si>
    <t>5,54"m"*10,20"m"*3</t>
  </si>
  <si>
    <t>1786574516</t>
  </si>
  <si>
    <t>-515091131</t>
  </si>
  <si>
    <t>-1224574600</t>
  </si>
  <si>
    <t>-1996145457</t>
  </si>
  <si>
    <t>SO 04.2 - Svršek v km 36,338</t>
  </si>
  <si>
    <t>1073381974</t>
  </si>
  <si>
    <t>-1416616084</t>
  </si>
  <si>
    <t>materiál pro stezku</t>
  </si>
  <si>
    <t>778394038</t>
  </si>
  <si>
    <t>-342199365</t>
  </si>
  <si>
    <t>667435468</t>
  </si>
  <si>
    <t>8,00*2,60</t>
  </si>
  <si>
    <t>-1072090012</t>
  </si>
  <si>
    <t>210833405</t>
  </si>
  <si>
    <t>-532386595</t>
  </si>
  <si>
    <t>-371383286</t>
  </si>
  <si>
    <t>2*(0,050+0,008+0,050)</t>
  </si>
  <si>
    <t>930015291</t>
  </si>
  <si>
    <t>-780925193</t>
  </si>
  <si>
    <t>-2023008846</t>
  </si>
  <si>
    <t>2*(50,00+8,00+50,00)</t>
  </si>
  <si>
    <t>-1881980567</t>
  </si>
  <si>
    <t>stávající kol. lože</t>
  </si>
  <si>
    <t>-1159454970</t>
  </si>
  <si>
    <t>1154853463</t>
  </si>
  <si>
    <t>-508242641</t>
  </si>
  <si>
    <t>SO 05 - Propustek v km 36,633</t>
  </si>
  <si>
    <t>SO 05.1 - Propustek v km 36,633</t>
  </si>
  <si>
    <t>-207742216</t>
  </si>
  <si>
    <t>722797349</t>
  </si>
  <si>
    <t>-187642275</t>
  </si>
  <si>
    <t>-718259356</t>
  </si>
  <si>
    <t>(78,47-1,97)"m2"*1,2+(41,03-1,35)"m2"*1,2</t>
  </si>
  <si>
    <t>859203755</t>
  </si>
  <si>
    <t>(8,15-1,72)"m2"*6,00"m"+(8,15-1,72)/2"m2"*(10,68-6,00)"m""propustek"</t>
  </si>
  <si>
    <t>-1628166114</t>
  </si>
  <si>
    <t>2*3,25"m"*7,76"m"+2*3,25"m"/2*(13,90-7,76)"m"</t>
  </si>
  <si>
    <t>-227591905</t>
  </si>
  <si>
    <t>53535655</t>
  </si>
  <si>
    <t>8,15"m2"*6,00"m"+8,15"m2"/2*(10,68-6,00)"m"</t>
  </si>
  <si>
    <t>729858343</t>
  </si>
  <si>
    <t>-2140917080</t>
  </si>
  <si>
    <t>-275296568</t>
  </si>
  <si>
    <t>-2077163863</t>
  </si>
  <si>
    <t>-951518714</t>
  </si>
  <si>
    <t>703145844</t>
  </si>
  <si>
    <t>-829621850</t>
  </si>
  <si>
    <t>67,971*2 'Přepočtené koeficientem množství</t>
  </si>
  <si>
    <t>-1235710767</t>
  </si>
  <si>
    <t>78,47"m2"*1,2+41,03"m2"*1,2</t>
  </si>
  <si>
    <t>1609726638</t>
  </si>
  <si>
    <t>578593828</t>
  </si>
  <si>
    <t>143,4*0,015 'Přepočtené koeficientem množství</t>
  </si>
  <si>
    <t>1463761677</t>
  </si>
  <si>
    <t>13,90"m"*1,67"m"</t>
  </si>
  <si>
    <t>-23526390</t>
  </si>
  <si>
    <t>-1998763821</t>
  </si>
  <si>
    <t>-384209338</t>
  </si>
  <si>
    <t>-1073165194</t>
  </si>
  <si>
    <t>(1,07m*1,10m*0,40m*1,2 "obetonování na vtoku"+0,82m2*13,90m "propustek"+1,57m*1,10m*0,40m*1,2 "obetonování na výtoku")*2,30t/m3</t>
  </si>
  <si>
    <t>Suť celkem: 29,421t</t>
  </si>
  <si>
    <t>13,90"m"</t>
  </si>
  <si>
    <t>-1539917643</t>
  </si>
  <si>
    <t>-252869976</t>
  </si>
  <si>
    <t>53,626*2 'Přepočtené koeficientem množství</t>
  </si>
  <si>
    <t>1450524005</t>
  </si>
  <si>
    <t>2,816"t"+0,185"t"</t>
  </si>
  <si>
    <t>634523500</t>
  </si>
  <si>
    <t>1250968510</t>
  </si>
  <si>
    <t>-2085136434</t>
  </si>
  <si>
    <t>28,565*10 'Přepočtené koeficientem množství</t>
  </si>
  <si>
    <t>1047473954</t>
  </si>
  <si>
    <t>-1720341963</t>
  </si>
  <si>
    <t>3,001*10 'Přepočtené koeficientem množství</t>
  </si>
  <si>
    <t>1342368716</t>
  </si>
  <si>
    <t>-1300142059</t>
  </si>
  <si>
    <t>-81127346</t>
  </si>
  <si>
    <t>1436876351</t>
  </si>
  <si>
    <t>-215337466</t>
  </si>
  <si>
    <t>-1710948855</t>
  </si>
  <si>
    <t>SO 05.2 - Svršek v km 36,633</t>
  </si>
  <si>
    <t>-1086035361</t>
  </si>
  <si>
    <t>2*(10,00+2*0,50)*0,67</t>
  </si>
  <si>
    <t>-1043623756</t>
  </si>
  <si>
    <t>2*(10,00+2*0,50)*0,67*0,10*1,60</t>
  </si>
  <si>
    <t>-367670656</t>
  </si>
  <si>
    <t>(10,00+2*0,50/2)*2,10</t>
  </si>
  <si>
    <t>1964740397</t>
  </si>
  <si>
    <t>((10,00+2*0,50/2)*2,10)*1,70</t>
  </si>
  <si>
    <t>321948039</t>
  </si>
  <si>
    <t>11,36*2,60</t>
  </si>
  <si>
    <t>1276903969</t>
  </si>
  <si>
    <t>1150371413</t>
  </si>
  <si>
    <t>23136770</t>
  </si>
  <si>
    <t>-1926347133</t>
  </si>
  <si>
    <t>-1126771191</t>
  </si>
  <si>
    <t>702677088</t>
  </si>
  <si>
    <t>5912050130</t>
  </si>
  <si>
    <t>Staničení demontáž mezníku</t>
  </si>
  <si>
    <t>-713194058</t>
  </si>
  <si>
    <t>Staničení demontáž mezníku. Poznámka: 1. V cenách jsou započteny náklady na zemní práce a výměnu, demontáž nebo montáž staničení. 2. V cenách nejsou obsaženy náklady na dodávku materiálu.</t>
  </si>
  <si>
    <t>5912050230</t>
  </si>
  <si>
    <t>Staničení montáž mezníku</t>
  </si>
  <si>
    <t>1838529120</t>
  </si>
  <si>
    <t>Staničení montáž mezníku. Poznámka: 1. V cenách jsou započteny náklady na zemní práce a výměnu, demontáž nebo montáž staničení. 2. V cenách nejsou obsaženy náklady na dodávku materiálu.</t>
  </si>
  <si>
    <t>-371955136</t>
  </si>
  <si>
    <t>-1312467374</t>
  </si>
  <si>
    <t>(10,00+2*0,50/2)*2,10*1,8</t>
  </si>
  <si>
    <t>-1571028649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</si>
  <si>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</si>
  <si>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</si>
  <si>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</si>
  <si>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</si>
  <si>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</si>
  <si>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</si>
  <si>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</si>
  <si>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033131001 - R</t>
  </si>
  <si>
    <t>Provozní vlivy Organizační zajištění prací při zřizování a udržování BK kolejí a výhybek</t>
  </si>
  <si>
    <t>-2055096693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</si>
  <si>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</si>
  <si>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 xml:space="preserve">Poznámka k položce:_x000D_
"Poznámka k položce:_x000D_
jednotka = stavební délka"_x000D_
</t>
  </si>
  <si>
    <t>"SO - 01"111,0</t>
  </si>
  <si>
    <t>"SO - 02"110,0</t>
  </si>
  <si>
    <t>" SO - 04"108,0</t>
  </si>
  <si>
    <t>VRN1</t>
  </si>
  <si>
    <t>Průzkumné, geodetické a projektové práce</t>
  </si>
  <si>
    <t>012103000</t>
  </si>
  <si>
    <t>Geodetické práce před výstavbou</t>
  </si>
  <si>
    <t>soubor</t>
  </si>
  <si>
    <t>1024</t>
  </si>
  <si>
    <t>1448982655</t>
  </si>
  <si>
    <t>https://podminky.urs.cz/item/CS_URS_2022_02/012103000</t>
  </si>
  <si>
    <t>Poznámka k položce:_x000D_
vytýčení hranic pozemků dráhy v prostoru propustků ( doloženo protokolem o vytýčení ), výšková měření, zaměření stávajících objektů, vytýčení zajišťovacích bodů.</t>
  </si>
  <si>
    <t>platí pro všechny SO</t>
  </si>
  <si>
    <t>5,0</t>
  </si>
  <si>
    <t>012103000.1</t>
  </si>
  <si>
    <t>45026257</t>
  </si>
  <si>
    <t>Poznámka k položce:_x000D_
vytýčení inženýrských sítí pro všechny SO, včetně dopravy</t>
  </si>
  <si>
    <t>vytýčení inženýrských sítí včetně dopravy bude doloženo protokolem o vytýčení</t>
  </si>
  <si>
    <t>( SŽ - CTD )</t>
  </si>
  <si>
    <t>8,0</t>
  </si>
  <si>
    <t>012203000</t>
  </si>
  <si>
    <t>Geodetické práce při provádění stavby</t>
  </si>
  <si>
    <t>575135093</t>
  </si>
  <si>
    <t>https://podminky.urs.cz/item/CS_URS_2022_02/012203000</t>
  </si>
  <si>
    <t>Poznámka k položce:_x000D_
edná se o výšková a polohová měření při provádění jednotlivých SO.</t>
  </si>
  <si>
    <t xml:space="preserve">platí pro SO - 01, SO - 02, SO - 03, SO - 04 </t>
  </si>
  <si>
    <t>4,0</t>
  </si>
  <si>
    <t>012303000</t>
  </si>
  <si>
    <t>Geodetické práce po výstavbě</t>
  </si>
  <si>
    <t>-623315783</t>
  </si>
  <si>
    <t>https://podminky.urs.cz/item/CS_URS_2022_02/012303000</t>
  </si>
  <si>
    <t>Poznámka k položce:_x000D_
geodetické zaměření skutečného stavu včetně situování vůči hranicím pozemků dráhy.( SO - 01, SO - 02, SO - 03, a SO - 04 )</t>
  </si>
  <si>
    <t>platí pro SO - 01, SO - 02, SO - 03 a SO - 04</t>
  </si>
  <si>
    <t>013254000</t>
  </si>
  <si>
    <t>Dokumentace skutečného provedení stavby</t>
  </si>
  <si>
    <t>1043884369</t>
  </si>
  <si>
    <t>https://podminky.urs.cz/item/CS_URS_2022_02/013254000</t>
  </si>
  <si>
    <t>Poznámka k položce:_x000D_
jedná se o vypracování jednoduché dokumentace skutečného provedení ( 2 x listinná podoba + 1 x digitální )._x000D_
Platí pro SO - 01, SO - 02, SO - 03 a SO - 04</t>
  </si>
  <si>
    <t>VRN3</t>
  </si>
  <si>
    <t>Zařízení staveniště</t>
  </si>
  <si>
    <t>032002000</t>
  </si>
  <si>
    <t>Vybavení staveniště</t>
  </si>
  <si>
    <t>%</t>
  </si>
  <si>
    <t>-849713316</t>
  </si>
  <si>
    <t>https://podminky.urs.cz/item/CS_URS_2022_02/032002000</t>
  </si>
  <si>
    <t xml:space="preserve">Poznámka k položce:_x000D_
Náklady na zřízení, provoz a údržbu vybavení staveniště včetně nákladů za zrušení zařízení staveniště a uvedení pozemků do původního stavu ( energie, úklid komunikací, zpevněné plochy, oplocení, ....)_x000D_
1) jako množství do buňky H uvede uchazeč součet cen ze sloupce J (∑HSV+∑PSV-∑997-∑998) snížený o hodnotu položek materiálu._x000D_
2) jednotkovou cenu = výši procentní sazby volí uchazeč. maximální přípustná sazba je 2,0% (příklad 2,0%=0,02 - do buňky I se vepíše hodnota 0,02) """""""_x000D_
</t>
  </si>
  <si>
    <t>"SO - 01"</t>
  </si>
  <si>
    <t>"SO - 02"</t>
  </si>
  <si>
    <t>"SO - 03"</t>
  </si>
  <si>
    <t>"SO - 04"</t>
  </si>
  <si>
    <t>"SO - 05"</t>
  </si>
  <si>
    <t>034603000</t>
  </si>
  <si>
    <t>Alarm, strážní služba staveniště</t>
  </si>
  <si>
    <t>780646607</t>
  </si>
  <si>
    <t>https://podminky.urs.cz/item/CS_URS_2022_02/034603000</t>
  </si>
  <si>
    <t>strážní služba (18:00 - 06:00) pro všechny SO</t>
  </si>
  <si>
    <t>(2,0+25,0+2,0)*12</t>
  </si>
  <si>
    <t>VRN4</t>
  </si>
  <si>
    <t>Inženýrská činnost</t>
  </si>
  <si>
    <t>043002000</t>
  </si>
  <si>
    <t>Zkoušky a ostatní měření</t>
  </si>
  <si>
    <t>zkouška</t>
  </si>
  <si>
    <t>-2102858996</t>
  </si>
  <si>
    <t>https://podminky.urs.cz/item/CS_URS_2022_02/043002000</t>
  </si>
  <si>
    <t>statická zkouška - 1 x základová spára , 2 x pláň žel. spodku -  platí pro SO - 01, SO - 02, SO - 03, a SO - 04</t>
  </si>
  <si>
    <t>4*3</t>
  </si>
  <si>
    <t>statická zkouška - 1 x pláň žel. spodku platí pro rušený objekt  SO - 05</t>
  </si>
  <si>
    <t>1*1</t>
  </si>
  <si>
    <t>7598025005 - R</t>
  </si>
  <si>
    <t>Měření dálkových kabelů stejnosměrné kontrolní kabelů čtyřky</t>
  </si>
  <si>
    <t>-85317778</t>
  </si>
  <si>
    <t>Kabely ve správě SŽ -CTD , kontrolní měření před zahájením prací a po ukončení prací platí pro všechny SO,kabel 5 XN</t>
  </si>
  <si>
    <t xml:space="preserve">( včetně přezkoušení, dozoru, staveništní a mimostaveništní dopravy ). </t>
  </si>
  <si>
    <t>4,0+4,0</t>
  </si>
  <si>
    <t>VRN6</t>
  </si>
  <si>
    <t>Územní vlivy</t>
  </si>
  <si>
    <t>065002000</t>
  </si>
  <si>
    <t>Mimostaveništní doprava materiálů</t>
  </si>
  <si>
    <t>-659106216</t>
  </si>
  <si>
    <t>https://podminky.urs.cz/item/CS_URS_2022_02/065002000</t>
  </si>
  <si>
    <t>doprava železobetonových trub DN 600</t>
  </si>
  <si>
    <t>140</t>
  </si>
  <si>
    <t>doprava železobetových trub  DN 1000</t>
  </si>
  <si>
    <t>360*3</t>
  </si>
  <si>
    <t>VRN7</t>
  </si>
  <si>
    <t>Provozní vlivy</t>
  </si>
  <si>
    <t>074002000</t>
  </si>
  <si>
    <t>Železniční a městský kolejový provoz</t>
  </si>
  <si>
    <t>1948431156</t>
  </si>
  <si>
    <t>Poznámka k položce:_x000D_
"rušení průběhu stavebních prací, pokud práce nebo sovisející manipulačníí činnosti jsou vykonávány v prostoru:_x000D_
a) do 10 m od hrany kolejí železničního provozu ( hranou kolejí se rozumí osa provozované koleje ), náklady jsou stanoveny přirážkou k ceně práce, při kolejovém provozu ve výši 5% k základním rozpočtovým nákladům._x000D_
Poznámka k položce: 1) jednotkovou cenou se rozumí procentní sazba._x000D_
                                  2) Výši procentní sazby volí uchazeč. Maximální přípustná sazba je 5% ( příklad 5%=0,05 - do buňky se vepíše hodnota 0,05 )_x000D_
Množství je orientační, při provádění  prací na mostních objektech bude množství součtem položek činnosti,které jsou skutečně ovlivňovány železničním provozem."</t>
  </si>
  <si>
    <t>"SO 01 pol. č. 32,33,37"</t>
  </si>
  <si>
    <t>"SO 02 pol. č. 41,42,46"</t>
  </si>
  <si>
    <t>"SO 03 pol. č. 41,42,43,46"</t>
  </si>
  <si>
    <t>"SO 04 pol. č. 41,42,43,46"</t>
  </si>
  <si>
    <t>VRN9</t>
  </si>
  <si>
    <t>Ostatní náklady</t>
  </si>
  <si>
    <t>101030021100</t>
  </si>
  <si>
    <t>Kráčivé rypadlo výkon 104 kW</t>
  </si>
  <si>
    <t>Sh</t>
  </si>
  <si>
    <t>573615907</t>
  </si>
  <si>
    <t>pro všechny SO</t>
  </si>
  <si>
    <t>15*5</t>
  </si>
  <si>
    <t>110030122000</t>
  </si>
  <si>
    <t>Dvoucestné rypadlo s přívěsným vozíkem</t>
  </si>
  <si>
    <t>-855998172</t>
  </si>
  <si>
    <t>pro všechny SO ( 2 stroje )</t>
  </si>
  <si>
    <t>3*10,0*5*2</t>
  </si>
  <si>
    <t>11101021000</t>
  </si>
  <si>
    <t>Kolový jeřáb nosnost 28 t klopný moment 0,84 kNm</t>
  </si>
  <si>
    <t>-693567003</t>
  </si>
  <si>
    <t>skládání trubí trub SO - 01, SO - 02, SO - 03, a SO - 04</t>
  </si>
  <si>
    <t>4*5</t>
  </si>
  <si>
    <t>Dvoucestné rypadlo LIEBHEER A 922</t>
  </si>
  <si>
    <t>-1289184856</t>
  </si>
  <si>
    <t>pro vložení trub SO - 01, SO - 02, SO - 03, a SO - 04</t>
  </si>
  <si>
    <t>"SO - 01"1*10,0</t>
  </si>
  <si>
    <t>"SO - 02"2*10,0</t>
  </si>
  <si>
    <t>"SO - 03"2*10,0</t>
  </si>
  <si>
    <t>"SO - 04"2*10,0</t>
  </si>
  <si>
    <t>přeprava dvoucestného rypadla LIEBHEER A 922</t>
  </si>
  <si>
    <t>-882860941</t>
  </si>
  <si>
    <t>přeprava do 100 km</t>
  </si>
  <si>
    <t>100,0*2</t>
  </si>
  <si>
    <t>R - položka 3</t>
  </si>
  <si>
    <t>-962011428</t>
  </si>
  <si>
    <t>přeprava dvoucestného rypadla s přívěsným vozíkem</t>
  </si>
  <si>
    <t>přeprava do 100 km ( 2x stroj )</t>
  </si>
  <si>
    <t>100,0*2*2</t>
  </si>
  <si>
    <t>R - položka 4</t>
  </si>
  <si>
    <t>přeprava kolového jeřábu</t>
  </si>
  <si>
    <t>-1288533115</t>
  </si>
  <si>
    <t>přeprava jeřábu do 50 km</t>
  </si>
  <si>
    <t>50,0*2*2</t>
  </si>
  <si>
    <t>R - položka 5</t>
  </si>
  <si>
    <t>přeprava kráčivého rypadla</t>
  </si>
  <si>
    <t>-324044350</t>
  </si>
  <si>
    <t>R - položka 7</t>
  </si>
  <si>
    <t>přeprava přívěsného vozíku</t>
  </si>
  <si>
    <t>-1362397243</t>
  </si>
  <si>
    <t>R - položka 6</t>
  </si>
  <si>
    <t>pronájem bádie</t>
  </si>
  <si>
    <t>1037855186</t>
  </si>
  <si>
    <t>pronájem 1 ks bádie pro dopravu betonu a meteriálu ( zřízení desky, obetonávka trub, dlažby atd.. )</t>
  </si>
  <si>
    <t>20,0*1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</si>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</sst>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51301301" TargetMode="External"/><Relationship Id="rId13" Type="http://schemas.openxmlformats.org/officeDocument/2006/relationships/hyperlink" Target="https://podminky.urs.cz/item/CS_URS_2022_02/167151101" TargetMode="External"/><Relationship Id="rId18" Type="http://schemas.openxmlformats.org/officeDocument/2006/relationships/hyperlink" Target="https://podminky.urs.cz/item/CS_URS_2022_02/182251101" TargetMode="External"/><Relationship Id="rId26" Type="http://schemas.openxmlformats.org/officeDocument/2006/relationships/hyperlink" Target="https://podminky.urs.cz/item/CS_URS_2022_02/997211519" TargetMode="External"/><Relationship Id="rId3" Type="http://schemas.openxmlformats.org/officeDocument/2006/relationships/hyperlink" Target="https://podminky.urs.cz/item/CS_URS_2022_02/119001421" TargetMode="External"/><Relationship Id="rId21" Type="http://schemas.openxmlformats.org/officeDocument/2006/relationships/hyperlink" Target="https://podminky.urs.cz/item/CS_URS_2022_02/997013601" TargetMode="External"/><Relationship Id="rId34" Type="http://schemas.openxmlformats.org/officeDocument/2006/relationships/hyperlink" Target="https://podminky.urs.cz/item/CS_URS_2022_02/998241021" TargetMode="External"/><Relationship Id="rId7" Type="http://schemas.openxmlformats.org/officeDocument/2006/relationships/hyperlink" Target="https://podminky.urs.cz/item/CS_URS_2022_02/151301211" TargetMode="External"/><Relationship Id="rId12" Type="http://schemas.openxmlformats.org/officeDocument/2006/relationships/hyperlink" Target="https://podminky.urs.cz/item/CS_URS_2022_02/162751119" TargetMode="External"/><Relationship Id="rId17" Type="http://schemas.openxmlformats.org/officeDocument/2006/relationships/hyperlink" Target="https://podminky.urs.cz/item/CS_URS_2022_02/181951112" TargetMode="External"/><Relationship Id="rId25" Type="http://schemas.openxmlformats.org/officeDocument/2006/relationships/hyperlink" Target="https://podminky.urs.cz/item/CS_URS_2022_02/997211511" TargetMode="External"/><Relationship Id="rId33" Type="http://schemas.openxmlformats.org/officeDocument/2006/relationships/hyperlink" Target="https://podminky.urs.cz/item/CS_URS_2022_02/997241538" TargetMode="External"/><Relationship Id="rId2" Type="http://schemas.openxmlformats.org/officeDocument/2006/relationships/hyperlink" Target="https://podminky.urs.cz/item/CS_URS_2022_02/115101301" TargetMode="External"/><Relationship Id="rId16" Type="http://schemas.openxmlformats.org/officeDocument/2006/relationships/hyperlink" Target="https://podminky.urs.cz/item/CS_URS_2022_02/181411121" TargetMode="External"/><Relationship Id="rId20" Type="http://schemas.openxmlformats.org/officeDocument/2006/relationships/hyperlink" Target="https://podminky.urs.cz/item/CS_URS_2022_02/966008113" TargetMode="External"/><Relationship Id="rId29" Type="http://schemas.openxmlformats.org/officeDocument/2006/relationships/hyperlink" Target="https://podminky.urs.cz/item/CS_URS_2022_02/997211612" TargetMode="External"/><Relationship Id="rId1" Type="http://schemas.openxmlformats.org/officeDocument/2006/relationships/hyperlink" Target="https://podminky.urs.cz/item/CS_URS_2022_02/115101201" TargetMode="External"/><Relationship Id="rId6" Type="http://schemas.openxmlformats.org/officeDocument/2006/relationships/hyperlink" Target="https://podminky.urs.cz/item/CS_URS_2022_02/151301201" TargetMode="External"/><Relationship Id="rId11" Type="http://schemas.openxmlformats.org/officeDocument/2006/relationships/hyperlink" Target="https://podminky.urs.cz/item/CS_URS_2022_02/162751117" TargetMode="External"/><Relationship Id="rId24" Type="http://schemas.openxmlformats.org/officeDocument/2006/relationships/hyperlink" Target="https://podminky.urs.cz/item/CS_URS_2022_02/997211111" TargetMode="External"/><Relationship Id="rId32" Type="http://schemas.openxmlformats.org/officeDocument/2006/relationships/hyperlink" Target="https://podminky.urs.cz/item/CS_URS_2022_02/997241532" TargetMode="External"/><Relationship Id="rId5" Type="http://schemas.openxmlformats.org/officeDocument/2006/relationships/hyperlink" Target="https://podminky.urs.cz/item/CS_URS_2022_02/131251203" TargetMode="External"/><Relationship Id="rId15" Type="http://schemas.openxmlformats.org/officeDocument/2006/relationships/hyperlink" Target="https://podminky.urs.cz/item/CS_URS_2022_02/181351003" TargetMode="External"/><Relationship Id="rId23" Type="http://schemas.openxmlformats.org/officeDocument/2006/relationships/hyperlink" Target="https://podminky.urs.cz/item/CS_URS_2022_02/997013811" TargetMode="External"/><Relationship Id="rId28" Type="http://schemas.openxmlformats.org/officeDocument/2006/relationships/hyperlink" Target="https://podminky.urs.cz/item/CS_URS_2022_02/997211529" TargetMode="External"/><Relationship Id="rId10" Type="http://schemas.openxmlformats.org/officeDocument/2006/relationships/hyperlink" Target="https://podminky.urs.cz/item/CS_URS_2022_02/162632511" TargetMode="External"/><Relationship Id="rId19" Type="http://schemas.openxmlformats.org/officeDocument/2006/relationships/hyperlink" Target="https://podminky.urs.cz/item/CS_URS_2022_02/388995113" TargetMode="External"/><Relationship Id="rId31" Type="http://schemas.openxmlformats.org/officeDocument/2006/relationships/hyperlink" Target="https://podminky.urs.cz/item/CS_URS_2022_02/997241528" TargetMode="External"/><Relationship Id="rId4" Type="http://schemas.openxmlformats.org/officeDocument/2006/relationships/hyperlink" Target="https://podminky.urs.cz/item/CS_URS_2022_02/121151103" TargetMode="External"/><Relationship Id="rId9" Type="http://schemas.openxmlformats.org/officeDocument/2006/relationships/hyperlink" Target="https://podminky.urs.cz/item/CS_URS_2022_02/151301311" TargetMode="External"/><Relationship Id="rId14" Type="http://schemas.openxmlformats.org/officeDocument/2006/relationships/hyperlink" Target="https://podminky.urs.cz/item/CS_URS_2022_02/174111311" TargetMode="External"/><Relationship Id="rId22" Type="http://schemas.openxmlformats.org/officeDocument/2006/relationships/hyperlink" Target="https://podminky.urs.cz/item/CS_URS_2022_02/997013655" TargetMode="External"/><Relationship Id="rId27" Type="http://schemas.openxmlformats.org/officeDocument/2006/relationships/hyperlink" Target="https://podminky.urs.cz/item/CS_URS_2022_02/997211521" TargetMode="External"/><Relationship Id="rId30" Type="http://schemas.openxmlformats.org/officeDocument/2006/relationships/hyperlink" Target="https://podminky.urs.cz/item/CS_URS_2022_02/997241521" TargetMode="External"/><Relationship Id="rId35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065002000" TargetMode="External"/><Relationship Id="rId3" Type="http://schemas.openxmlformats.org/officeDocument/2006/relationships/hyperlink" Target="https://podminky.urs.cz/item/CS_URS_2022_02/012303000" TargetMode="External"/><Relationship Id="rId7" Type="http://schemas.openxmlformats.org/officeDocument/2006/relationships/hyperlink" Target="https://podminky.urs.cz/item/CS_URS_2022_02/043002000" TargetMode="External"/><Relationship Id="rId2" Type="http://schemas.openxmlformats.org/officeDocument/2006/relationships/hyperlink" Target="https://podminky.urs.cz/item/CS_URS_2022_02/012203000" TargetMode="External"/><Relationship Id="rId1" Type="http://schemas.openxmlformats.org/officeDocument/2006/relationships/hyperlink" Target="https://podminky.urs.cz/item/CS_URS_2022_02/012103000" TargetMode="External"/><Relationship Id="rId6" Type="http://schemas.openxmlformats.org/officeDocument/2006/relationships/hyperlink" Target="https://podminky.urs.cz/item/CS_URS_2022_02/034603000" TargetMode="External"/><Relationship Id="rId5" Type="http://schemas.openxmlformats.org/officeDocument/2006/relationships/hyperlink" Target="https://podminky.urs.cz/item/CS_URS_2022_02/032002000" TargetMode="External"/><Relationship Id="rId4" Type="http://schemas.openxmlformats.org/officeDocument/2006/relationships/hyperlink" Target="https://podminky.urs.cz/item/CS_URS_2022_02/013254000" TargetMode="External"/><Relationship Id="rId9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62751117" TargetMode="External"/><Relationship Id="rId13" Type="http://schemas.openxmlformats.org/officeDocument/2006/relationships/hyperlink" Target="https://podminky.urs.cz/item/CS_URS_2022_02/181411121" TargetMode="External"/><Relationship Id="rId18" Type="http://schemas.openxmlformats.org/officeDocument/2006/relationships/hyperlink" Target="https://podminky.urs.cz/item/CS_URS_2022_02/273354111" TargetMode="External"/><Relationship Id="rId26" Type="http://schemas.openxmlformats.org/officeDocument/2006/relationships/hyperlink" Target="https://podminky.urs.cz/item/CS_URS_2022_02/451315127" TargetMode="External"/><Relationship Id="rId39" Type="http://schemas.openxmlformats.org/officeDocument/2006/relationships/hyperlink" Target="https://podminky.urs.cz/item/CS_URS_2022_02/997211511" TargetMode="External"/><Relationship Id="rId3" Type="http://schemas.openxmlformats.org/officeDocument/2006/relationships/hyperlink" Target="https://podminky.urs.cz/item/CS_URS_2022_02/115101301" TargetMode="External"/><Relationship Id="rId21" Type="http://schemas.openxmlformats.org/officeDocument/2006/relationships/hyperlink" Target="https://podminky.urs.cz/item/CS_URS_2022_02/273361412" TargetMode="External"/><Relationship Id="rId34" Type="http://schemas.openxmlformats.org/officeDocument/2006/relationships/hyperlink" Target="https://podminky.urs.cz/item/CS_URS_2022_02/966008112" TargetMode="External"/><Relationship Id="rId42" Type="http://schemas.openxmlformats.org/officeDocument/2006/relationships/hyperlink" Target="https://podminky.urs.cz/item/CS_URS_2022_02/997241538" TargetMode="External"/><Relationship Id="rId7" Type="http://schemas.openxmlformats.org/officeDocument/2006/relationships/hyperlink" Target="https://podminky.urs.cz/item/CS_URS_2022_02/162432511" TargetMode="External"/><Relationship Id="rId12" Type="http://schemas.openxmlformats.org/officeDocument/2006/relationships/hyperlink" Target="https://podminky.urs.cz/item/CS_URS_2022_02/181351003" TargetMode="External"/><Relationship Id="rId17" Type="http://schemas.openxmlformats.org/officeDocument/2006/relationships/hyperlink" Target="https://podminky.urs.cz/item/CS_URS_2022_02/273321191" TargetMode="External"/><Relationship Id="rId25" Type="http://schemas.openxmlformats.org/officeDocument/2006/relationships/hyperlink" Target="https://podminky.urs.cz/item/CS_URS_2022_02/451315115" TargetMode="External"/><Relationship Id="rId33" Type="http://schemas.openxmlformats.org/officeDocument/2006/relationships/hyperlink" Target="https://podminky.urs.cz/item/CS_URS_2022_02/936942211" TargetMode="External"/><Relationship Id="rId38" Type="http://schemas.openxmlformats.org/officeDocument/2006/relationships/hyperlink" Target="https://podminky.urs.cz/item/CS_URS_2022_02/997211111" TargetMode="External"/><Relationship Id="rId46" Type="http://schemas.openxmlformats.org/officeDocument/2006/relationships/drawing" Target="../drawings/drawing2.xml"/><Relationship Id="rId2" Type="http://schemas.openxmlformats.org/officeDocument/2006/relationships/hyperlink" Target="https://podminky.urs.cz/item/CS_URS_2022_02/115101201" TargetMode="External"/><Relationship Id="rId16" Type="http://schemas.openxmlformats.org/officeDocument/2006/relationships/hyperlink" Target="https://podminky.urs.cz/item/CS_URS_2022_02/273321117" TargetMode="External"/><Relationship Id="rId20" Type="http://schemas.openxmlformats.org/officeDocument/2006/relationships/hyperlink" Target="https://podminky.urs.cz/item/CS_URS_2022_02/273361116" TargetMode="External"/><Relationship Id="rId29" Type="http://schemas.openxmlformats.org/officeDocument/2006/relationships/hyperlink" Target="https://podminky.urs.cz/item/CS_URS_2022_02/919535556" TargetMode="External"/><Relationship Id="rId41" Type="http://schemas.openxmlformats.org/officeDocument/2006/relationships/hyperlink" Target="https://podminky.urs.cz/item/CS_URS_2022_02/997241532" TargetMode="External"/><Relationship Id="rId1" Type="http://schemas.openxmlformats.org/officeDocument/2006/relationships/hyperlink" Target="https://podminky.urs.cz/item/CS_URS_2022_02/115001104" TargetMode="External"/><Relationship Id="rId6" Type="http://schemas.openxmlformats.org/officeDocument/2006/relationships/hyperlink" Target="https://podminky.urs.cz/item/CS_URS_2022_02/131251102" TargetMode="External"/><Relationship Id="rId11" Type="http://schemas.openxmlformats.org/officeDocument/2006/relationships/hyperlink" Target="https://podminky.urs.cz/item/CS_URS_2022_02/174111311" TargetMode="External"/><Relationship Id="rId24" Type="http://schemas.openxmlformats.org/officeDocument/2006/relationships/hyperlink" Target="https://podminky.urs.cz/item/CS_URS_2022_02/320101112" TargetMode="External"/><Relationship Id="rId32" Type="http://schemas.openxmlformats.org/officeDocument/2006/relationships/hyperlink" Target="https://podminky.urs.cz/item/CS_URS_2022_02/935112911" TargetMode="External"/><Relationship Id="rId37" Type="http://schemas.openxmlformats.org/officeDocument/2006/relationships/hyperlink" Target="https://podminky.urs.cz/item/CS_URS_2022_02/997013655" TargetMode="External"/><Relationship Id="rId40" Type="http://schemas.openxmlformats.org/officeDocument/2006/relationships/hyperlink" Target="https://podminky.urs.cz/item/CS_URS_2022_02/997211519" TargetMode="External"/><Relationship Id="rId45" Type="http://schemas.openxmlformats.org/officeDocument/2006/relationships/hyperlink" Target="https://podminky.urs.cz/item/CS_URS_2022_02/711191001" TargetMode="External"/><Relationship Id="rId5" Type="http://schemas.openxmlformats.org/officeDocument/2006/relationships/hyperlink" Target="https://podminky.urs.cz/item/CS_URS_2022_02/121151103" TargetMode="External"/><Relationship Id="rId15" Type="http://schemas.openxmlformats.org/officeDocument/2006/relationships/hyperlink" Target="https://podminky.urs.cz/item/CS_URS_2022_02/182251101" TargetMode="External"/><Relationship Id="rId23" Type="http://schemas.openxmlformats.org/officeDocument/2006/relationships/hyperlink" Target="https://podminky.urs.cz/item/CS_URS_2022_02/274321191" TargetMode="External"/><Relationship Id="rId28" Type="http://schemas.openxmlformats.org/officeDocument/2006/relationships/hyperlink" Target="https://podminky.urs.cz/item/CS_URS_2022_02/465519227" TargetMode="External"/><Relationship Id="rId36" Type="http://schemas.openxmlformats.org/officeDocument/2006/relationships/hyperlink" Target="https://podminky.urs.cz/item/CS_URS_2022_02/997013601" TargetMode="External"/><Relationship Id="rId10" Type="http://schemas.openxmlformats.org/officeDocument/2006/relationships/hyperlink" Target="https://podminky.urs.cz/item/CS_URS_2022_02/167151101" TargetMode="External"/><Relationship Id="rId19" Type="http://schemas.openxmlformats.org/officeDocument/2006/relationships/hyperlink" Target="https://podminky.urs.cz/item/CS_URS_2022_02/273354211" TargetMode="External"/><Relationship Id="rId31" Type="http://schemas.openxmlformats.org/officeDocument/2006/relationships/hyperlink" Target="https://podminky.urs.cz/item/CS_URS_2022_02/935112211" TargetMode="External"/><Relationship Id="rId44" Type="http://schemas.openxmlformats.org/officeDocument/2006/relationships/hyperlink" Target="https://podminky.urs.cz/item/CS_URS_2022_02/711112002" TargetMode="External"/><Relationship Id="rId4" Type="http://schemas.openxmlformats.org/officeDocument/2006/relationships/hyperlink" Target="https://podminky.urs.cz/item/CS_URS_2022_02/119001421" TargetMode="External"/><Relationship Id="rId9" Type="http://schemas.openxmlformats.org/officeDocument/2006/relationships/hyperlink" Target="https://podminky.urs.cz/item/CS_URS_2022_02/162751119" TargetMode="External"/><Relationship Id="rId14" Type="http://schemas.openxmlformats.org/officeDocument/2006/relationships/hyperlink" Target="https://podminky.urs.cz/item/CS_URS_2022_02/181951112" TargetMode="External"/><Relationship Id="rId22" Type="http://schemas.openxmlformats.org/officeDocument/2006/relationships/hyperlink" Target="https://podminky.urs.cz/item/CS_URS_2022_02/274321117" TargetMode="External"/><Relationship Id="rId27" Type="http://schemas.openxmlformats.org/officeDocument/2006/relationships/hyperlink" Target="https://podminky.urs.cz/item/CS_URS_2022_02/465513227" TargetMode="External"/><Relationship Id="rId30" Type="http://schemas.openxmlformats.org/officeDocument/2006/relationships/hyperlink" Target="https://podminky.urs.cz/item/CS_URS_2022_02/931994142" TargetMode="External"/><Relationship Id="rId35" Type="http://schemas.openxmlformats.org/officeDocument/2006/relationships/hyperlink" Target="https://podminky.urs.cz/item/CS_URS_2022_02/966008213" TargetMode="External"/><Relationship Id="rId43" Type="http://schemas.openxmlformats.org/officeDocument/2006/relationships/hyperlink" Target="https://podminky.urs.cz/item/CS_URS_2022_02/99824102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62751119" TargetMode="External"/><Relationship Id="rId18" Type="http://schemas.openxmlformats.org/officeDocument/2006/relationships/hyperlink" Target="https://podminky.urs.cz/item/CS_URS_2022_02/181951112" TargetMode="External"/><Relationship Id="rId26" Type="http://schemas.openxmlformats.org/officeDocument/2006/relationships/hyperlink" Target="https://podminky.urs.cz/item/CS_URS_2022_02/274321117" TargetMode="External"/><Relationship Id="rId39" Type="http://schemas.openxmlformats.org/officeDocument/2006/relationships/hyperlink" Target="https://podminky.urs.cz/item/CS_URS_2022_02/935112211" TargetMode="External"/><Relationship Id="rId21" Type="http://schemas.openxmlformats.org/officeDocument/2006/relationships/hyperlink" Target="https://podminky.urs.cz/item/CS_URS_2022_02/273321191" TargetMode="External"/><Relationship Id="rId34" Type="http://schemas.openxmlformats.org/officeDocument/2006/relationships/hyperlink" Target="https://podminky.urs.cz/item/CS_URS_2022_02/451315127" TargetMode="External"/><Relationship Id="rId42" Type="http://schemas.openxmlformats.org/officeDocument/2006/relationships/hyperlink" Target="https://podminky.urs.cz/item/CS_URS_2022_02/962021112" TargetMode="External"/><Relationship Id="rId47" Type="http://schemas.openxmlformats.org/officeDocument/2006/relationships/hyperlink" Target="https://podminky.urs.cz/item/CS_URS_2022_02/997013602" TargetMode="External"/><Relationship Id="rId50" Type="http://schemas.openxmlformats.org/officeDocument/2006/relationships/hyperlink" Target="https://podminky.urs.cz/item/CS_URS_2022_02/997211111" TargetMode="External"/><Relationship Id="rId55" Type="http://schemas.openxmlformats.org/officeDocument/2006/relationships/hyperlink" Target="https://podminky.urs.cz/item/CS_URS_2022_02/997241538" TargetMode="External"/><Relationship Id="rId7" Type="http://schemas.openxmlformats.org/officeDocument/2006/relationships/hyperlink" Target="https://podminky.urs.cz/item/CS_URS_2022_02/151301201" TargetMode="External"/><Relationship Id="rId12" Type="http://schemas.openxmlformats.org/officeDocument/2006/relationships/hyperlink" Target="https://podminky.urs.cz/item/CS_URS_2022_02/162751117" TargetMode="External"/><Relationship Id="rId17" Type="http://schemas.openxmlformats.org/officeDocument/2006/relationships/hyperlink" Target="https://podminky.urs.cz/item/CS_URS_2022_02/181411121" TargetMode="External"/><Relationship Id="rId25" Type="http://schemas.openxmlformats.org/officeDocument/2006/relationships/hyperlink" Target="https://podminky.urs.cz/item/CS_URS_2022_02/273361412" TargetMode="External"/><Relationship Id="rId33" Type="http://schemas.openxmlformats.org/officeDocument/2006/relationships/hyperlink" Target="https://podminky.urs.cz/item/CS_URS_2022_02/451315115" TargetMode="External"/><Relationship Id="rId38" Type="http://schemas.openxmlformats.org/officeDocument/2006/relationships/hyperlink" Target="https://podminky.urs.cz/item/CS_URS_2022_02/931994142" TargetMode="External"/><Relationship Id="rId46" Type="http://schemas.openxmlformats.org/officeDocument/2006/relationships/hyperlink" Target="https://podminky.urs.cz/item/CS_URS_2022_02/997013601" TargetMode="External"/><Relationship Id="rId59" Type="http://schemas.openxmlformats.org/officeDocument/2006/relationships/drawing" Target="../drawings/drawing4.xml"/><Relationship Id="rId2" Type="http://schemas.openxmlformats.org/officeDocument/2006/relationships/hyperlink" Target="https://podminky.urs.cz/item/CS_URS_2022_02/115101201" TargetMode="External"/><Relationship Id="rId16" Type="http://schemas.openxmlformats.org/officeDocument/2006/relationships/hyperlink" Target="https://podminky.urs.cz/item/CS_URS_2022_02/181351003" TargetMode="External"/><Relationship Id="rId20" Type="http://schemas.openxmlformats.org/officeDocument/2006/relationships/hyperlink" Target="https://podminky.urs.cz/item/CS_URS_2022_02/273321117" TargetMode="External"/><Relationship Id="rId29" Type="http://schemas.openxmlformats.org/officeDocument/2006/relationships/hyperlink" Target="https://podminky.urs.cz/item/CS_URS_2022_02/311261121" TargetMode="External"/><Relationship Id="rId41" Type="http://schemas.openxmlformats.org/officeDocument/2006/relationships/hyperlink" Target="https://podminky.urs.cz/item/CS_URS_2022_02/936942211" TargetMode="External"/><Relationship Id="rId54" Type="http://schemas.openxmlformats.org/officeDocument/2006/relationships/hyperlink" Target="https://podminky.urs.cz/item/CS_URS_2022_02/997241532" TargetMode="External"/><Relationship Id="rId1" Type="http://schemas.openxmlformats.org/officeDocument/2006/relationships/hyperlink" Target="https://podminky.urs.cz/item/CS_URS_2022_02/115001104" TargetMode="External"/><Relationship Id="rId6" Type="http://schemas.openxmlformats.org/officeDocument/2006/relationships/hyperlink" Target="https://podminky.urs.cz/item/CS_URS_2022_02/131251203" TargetMode="External"/><Relationship Id="rId11" Type="http://schemas.openxmlformats.org/officeDocument/2006/relationships/hyperlink" Target="https://podminky.urs.cz/item/CS_URS_2022_02/162632511" TargetMode="External"/><Relationship Id="rId24" Type="http://schemas.openxmlformats.org/officeDocument/2006/relationships/hyperlink" Target="https://podminky.urs.cz/item/CS_URS_2022_02/273361116" TargetMode="External"/><Relationship Id="rId32" Type="http://schemas.openxmlformats.org/officeDocument/2006/relationships/hyperlink" Target="https://podminky.urs.cz/item/CS_URS_2022_02/388995214" TargetMode="External"/><Relationship Id="rId37" Type="http://schemas.openxmlformats.org/officeDocument/2006/relationships/hyperlink" Target="https://podminky.urs.cz/item/CS_URS_2022_02/622821001" TargetMode="External"/><Relationship Id="rId40" Type="http://schemas.openxmlformats.org/officeDocument/2006/relationships/hyperlink" Target="https://podminky.urs.cz/item/CS_URS_2022_02/935112911" TargetMode="External"/><Relationship Id="rId45" Type="http://schemas.openxmlformats.org/officeDocument/2006/relationships/hyperlink" Target="https://podminky.urs.cz/item/CS_URS_2022_02/966008112" TargetMode="External"/><Relationship Id="rId53" Type="http://schemas.openxmlformats.org/officeDocument/2006/relationships/hyperlink" Target="https://podminky.urs.cz/item/CS_URS_2022_02/997211521" TargetMode="External"/><Relationship Id="rId58" Type="http://schemas.openxmlformats.org/officeDocument/2006/relationships/hyperlink" Target="https://podminky.urs.cz/item/CS_URS_2022_02/711191001" TargetMode="External"/><Relationship Id="rId5" Type="http://schemas.openxmlformats.org/officeDocument/2006/relationships/hyperlink" Target="https://podminky.urs.cz/item/CS_URS_2022_02/121151103" TargetMode="External"/><Relationship Id="rId15" Type="http://schemas.openxmlformats.org/officeDocument/2006/relationships/hyperlink" Target="https://podminky.urs.cz/item/CS_URS_2022_02/174111311" TargetMode="External"/><Relationship Id="rId23" Type="http://schemas.openxmlformats.org/officeDocument/2006/relationships/hyperlink" Target="https://podminky.urs.cz/item/CS_URS_2022_02/273354211" TargetMode="External"/><Relationship Id="rId28" Type="http://schemas.openxmlformats.org/officeDocument/2006/relationships/hyperlink" Target="https://podminky.urs.cz/item/CS_URS_2022_02/274361412" TargetMode="External"/><Relationship Id="rId36" Type="http://schemas.openxmlformats.org/officeDocument/2006/relationships/hyperlink" Target="https://podminky.urs.cz/item/CS_URS_2022_02/465519227" TargetMode="External"/><Relationship Id="rId49" Type="http://schemas.openxmlformats.org/officeDocument/2006/relationships/hyperlink" Target="https://podminky.urs.cz/item/CS_URS_2022_02/997013811" TargetMode="External"/><Relationship Id="rId57" Type="http://schemas.openxmlformats.org/officeDocument/2006/relationships/hyperlink" Target="https://podminky.urs.cz/item/CS_URS_2022_02/711112002" TargetMode="External"/><Relationship Id="rId10" Type="http://schemas.openxmlformats.org/officeDocument/2006/relationships/hyperlink" Target="https://podminky.urs.cz/item/CS_URS_2022_02/151301311" TargetMode="External"/><Relationship Id="rId19" Type="http://schemas.openxmlformats.org/officeDocument/2006/relationships/hyperlink" Target="https://podminky.urs.cz/item/CS_URS_2022_02/182251101" TargetMode="External"/><Relationship Id="rId31" Type="http://schemas.openxmlformats.org/officeDocument/2006/relationships/hyperlink" Target="https://podminky.urs.cz/item/CS_URS_2022_02/388995113" TargetMode="External"/><Relationship Id="rId44" Type="http://schemas.openxmlformats.org/officeDocument/2006/relationships/hyperlink" Target="https://podminky.urs.cz/item/CS_URS_2022_02/963051111" TargetMode="External"/><Relationship Id="rId52" Type="http://schemas.openxmlformats.org/officeDocument/2006/relationships/hyperlink" Target="https://podminky.urs.cz/item/CS_URS_2022_02/997211519" TargetMode="External"/><Relationship Id="rId4" Type="http://schemas.openxmlformats.org/officeDocument/2006/relationships/hyperlink" Target="https://podminky.urs.cz/item/CS_URS_2022_02/119001421" TargetMode="External"/><Relationship Id="rId9" Type="http://schemas.openxmlformats.org/officeDocument/2006/relationships/hyperlink" Target="https://podminky.urs.cz/item/CS_URS_2022_02/151301301" TargetMode="External"/><Relationship Id="rId14" Type="http://schemas.openxmlformats.org/officeDocument/2006/relationships/hyperlink" Target="https://podminky.urs.cz/item/CS_URS_2022_02/167151101" TargetMode="External"/><Relationship Id="rId22" Type="http://schemas.openxmlformats.org/officeDocument/2006/relationships/hyperlink" Target="https://podminky.urs.cz/item/CS_URS_2022_02/273354111" TargetMode="External"/><Relationship Id="rId27" Type="http://schemas.openxmlformats.org/officeDocument/2006/relationships/hyperlink" Target="https://podminky.urs.cz/item/CS_URS_2022_02/274321191" TargetMode="External"/><Relationship Id="rId30" Type="http://schemas.openxmlformats.org/officeDocument/2006/relationships/hyperlink" Target="https://podminky.urs.cz/item/CS_URS_2022_02/320101112" TargetMode="External"/><Relationship Id="rId35" Type="http://schemas.openxmlformats.org/officeDocument/2006/relationships/hyperlink" Target="https://podminky.urs.cz/item/CS_URS_2022_02/465513227" TargetMode="External"/><Relationship Id="rId43" Type="http://schemas.openxmlformats.org/officeDocument/2006/relationships/hyperlink" Target="https://podminky.urs.cz/item/CS_URS_2022_02/962065212" TargetMode="External"/><Relationship Id="rId48" Type="http://schemas.openxmlformats.org/officeDocument/2006/relationships/hyperlink" Target="https://podminky.urs.cz/item/CS_URS_2022_02/997013655" TargetMode="External"/><Relationship Id="rId56" Type="http://schemas.openxmlformats.org/officeDocument/2006/relationships/hyperlink" Target="https://podminky.urs.cz/item/CS_URS_2022_02/998241021" TargetMode="External"/><Relationship Id="rId8" Type="http://schemas.openxmlformats.org/officeDocument/2006/relationships/hyperlink" Target="https://podminky.urs.cz/item/CS_URS_2022_02/151301211" TargetMode="External"/><Relationship Id="rId51" Type="http://schemas.openxmlformats.org/officeDocument/2006/relationships/hyperlink" Target="https://podminky.urs.cz/item/CS_URS_2022_02/997211511" TargetMode="External"/><Relationship Id="rId3" Type="http://schemas.openxmlformats.org/officeDocument/2006/relationships/hyperlink" Target="https://podminky.urs.cz/item/CS_URS_2022_02/11510130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62751119" TargetMode="External"/><Relationship Id="rId18" Type="http://schemas.openxmlformats.org/officeDocument/2006/relationships/hyperlink" Target="https://podminky.urs.cz/item/CS_URS_2022_02/181951112" TargetMode="External"/><Relationship Id="rId26" Type="http://schemas.openxmlformats.org/officeDocument/2006/relationships/hyperlink" Target="https://podminky.urs.cz/item/CS_URS_2022_02/274321117" TargetMode="External"/><Relationship Id="rId39" Type="http://schemas.openxmlformats.org/officeDocument/2006/relationships/hyperlink" Target="https://podminky.urs.cz/item/CS_URS_2022_02/935112211" TargetMode="External"/><Relationship Id="rId3" Type="http://schemas.openxmlformats.org/officeDocument/2006/relationships/hyperlink" Target="https://podminky.urs.cz/item/CS_URS_2022_02/115101301" TargetMode="External"/><Relationship Id="rId21" Type="http://schemas.openxmlformats.org/officeDocument/2006/relationships/hyperlink" Target="https://podminky.urs.cz/item/CS_URS_2022_02/273321191" TargetMode="External"/><Relationship Id="rId34" Type="http://schemas.openxmlformats.org/officeDocument/2006/relationships/hyperlink" Target="https://podminky.urs.cz/item/CS_URS_2022_02/451315127" TargetMode="External"/><Relationship Id="rId42" Type="http://schemas.openxmlformats.org/officeDocument/2006/relationships/hyperlink" Target="https://podminky.urs.cz/item/CS_URS_2022_02/966008113" TargetMode="External"/><Relationship Id="rId47" Type="http://schemas.openxmlformats.org/officeDocument/2006/relationships/hyperlink" Target="https://podminky.urs.cz/item/CS_URS_2022_02/997211511" TargetMode="External"/><Relationship Id="rId50" Type="http://schemas.openxmlformats.org/officeDocument/2006/relationships/hyperlink" Target="https://podminky.urs.cz/item/CS_URS_2022_02/997241538" TargetMode="External"/><Relationship Id="rId7" Type="http://schemas.openxmlformats.org/officeDocument/2006/relationships/hyperlink" Target="https://podminky.urs.cz/item/CS_URS_2022_02/151301201" TargetMode="External"/><Relationship Id="rId12" Type="http://schemas.openxmlformats.org/officeDocument/2006/relationships/hyperlink" Target="https://podminky.urs.cz/item/CS_URS_2022_02/162751117" TargetMode="External"/><Relationship Id="rId17" Type="http://schemas.openxmlformats.org/officeDocument/2006/relationships/hyperlink" Target="https://podminky.urs.cz/item/CS_URS_2022_02/181411121" TargetMode="External"/><Relationship Id="rId25" Type="http://schemas.openxmlformats.org/officeDocument/2006/relationships/hyperlink" Target="https://podminky.urs.cz/item/CS_URS_2022_02/273361412" TargetMode="External"/><Relationship Id="rId33" Type="http://schemas.openxmlformats.org/officeDocument/2006/relationships/hyperlink" Target="https://podminky.urs.cz/item/CS_URS_2022_02/451315115" TargetMode="External"/><Relationship Id="rId38" Type="http://schemas.openxmlformats.org/officeDocument/2006/relationships/hyperlink" Target="https://podminky.urs.cz/item/CS_URS_2022_02/931994142" TargetMode="External"/><Relationship Id="rId46" Type="http://schemas.openxmlformats.org/officeDocument/2006/relationships/hyperlink" Target="https://podminky.urs.cz/item/CS_URS_2022_02/997211119" TargetMode="External"/><Relationship Id="rId2" Type="http://schemas.openxmlformats.org/officeDocument/2006/relationships/hyperlink" Target="https://podminky.urs.cz/item/CS_URS_2022_02/115101201" TargetMode="External"/><Relationship Id="rId16" Type="http://schemas.openxmlformats.org/officeDocument/2006/relationships/hyperlink" Target="https://podminky.urs.cz/item/CS_URS_2022_02/181351003" TargetMode="External"/><Relationship Id="rId20" Type="http://schemas.openxmlformats.org/officeDocument/2006/relationships/hyperlink" Target="https://podminky.urs.cz/item/CS_URS_2022_02/273321117" TargetMode="External"/><Relationship Id="rId29" Type="http://schemas.openxmlformats.org/officeDocument/2006/relationships/hyperlink" Target="https://podminky.urs.cz/item/CS_URS_2022_02/311261121" TargetMode="External"/><Relationship Id="rId41" Type="http://schemas.openxmlformats.org/officeDocument/2006/relationships/hyperlink" Target="https://podminky.urs.cz/item/CS_URS_2022_02/936942211" TargetMode="External"/><Relationship Id="rId54" Type="http://schemas.openxmlformats.org/officeDocument/2006/relationships/drawing" Target="../drawings/drawing6.xml"/><Relationship Id="rId1" Type="http://schemas.openxmlformats.org/officeDocument/2006/relationships/hyperlink" Target="https://podminky.urs.cz/item/CS_URS_2022_02/115001104" TargetMode="External"/><Relationship Id="rId6" Type="http://schemas.openxmlformats.org/officeDocument/2006/relationships/hyperlink" Target="https://podminky.urs.cz/item/CS_URS_2022_02/131251204" TargetMode="External"/><Relationship Id="rId11" Type="http://schemas.openxmlformats.org/officeDocument/2006/relationships/hyperlink" Target="https://podminky.urs.cz/item/CS_URS_2022_02/162632511" TargetMode="External"/><Relationship Id="rId24" Type="http://schemas.openxmlformats.org/officeDocument/2006/relationships/hyperlink" Target="https://podminky.urs.cz/item/CS_URS_2022_02/273361116" TargetMode="External"/><Relationship Id="rId32" Type="http://schemas.openxmlformats.org/officeDocument/2006/relationships/hyperlink" Target="https://podminky.urs.cz/item/CS_URS_2022_02/388995214" TargetMode="External"/><Relationship Id="rId37" Type="http://schemas.openxmlformats.org/officeDocument/2006/relationships/hyperlink" Target="https://podminky.urs.cz/item/CS_URS_2022_02/465519227" TargetMode="External"/><Relationship Id="rId40" Type="http://schemas.openxmlformats.org/officeDocument/2006/relationships/hyperlink" Target="https://podminky.urs.cz/item/CS_URS_2022_02/935112911" TargetMode="External"/><Relationship Id="rId45" Type="http://schemas.openxmlformats.org/officeDocument/2006/relationships/hyperlink" Target="https://podminky.urs.cz/item/CS_URS_2022_02/997211111" TargetMode="External"/><Relationship Id="rId53" Type="http://schemas.openxmlformats.org/officeDocument/2006/relationships/hyperlink" Target="https://podminky.urs.cz/item/CS_URS_2022_02/711191001" TargetMode="External"/><Relationship Id="rId5" Type="http://schemas.openxmlformats.org/officeDocument/2006/relationships/hyperlink" Target="https://podminky.urs.cz/item/CS_URS_2022_02/121151103" TargetMode="External"/><Relationship Id="rId15" Type="http://schemas.openxmlformats.org/officeDocument/2006/relationships/hyperlink" Target="https://podminky.urs.cz/item/CS_URS_2022_02/174111311" TargetMode="External"/><Relationship Id="rId23" Type="http://schemas.openxmlformats.org/officeDocument/2006/relationships/hyperlink" Target="https://podminky.urs.cz/item/CS_URS_2022_02/273354211" TargetMode="External"/><Relationship Id="rId28" Type="http://schemas.openxmlformats.org/officeDocument/2006/relationships/hyperlink" Target="https://podminky.urs.cz/item/CS_URS_2022_02/274361412" TargetMode="External"/><Relationship Id="rId36" Type="http://schemas.openxmlformats.org/officeDocument/2006/relationships/hyperlink" Target="https://podminky.urs.cz/item/CS_URS_2022_02/465513227" TargetMode="External"/><Relationship Id="rId49" Type="http://schemas.openxmlformats.org/officeDocument/2006/relationships/hyperlink" Target="https://podminky.urs.cz/item/CS_URS_2022_02/997241532" TargetMode="External"/><Relationship Id="rId10" Type="http://schemas.openxmlformats.org/officeDocument/2006/relationships/hyperlink" Target="https://podminky.urs.cz/item/CS_URS_2022_02/151301311" TargetMode="External"/><Relationship Id="rId19" Type="http://schemas.openxmlformats.org/officeDocument/2006/relationships/hyperlink" Target="https://podminky.urs.cz/item/CS_URS_2022_02/182251101" TargetMode="External"/><Relationship Id="rId31" Type="http://schemas.openxmlformats.org/officeDocument/2006/relationships/hyperlink" Target="https://podminky.urs.cz/item/CS_URS_2022_02/388995113" TargetMode="External"/><Relationship Id="rId44" Type="http://schemas.openxmlformats.org/officeDocument/2006/relationships/hyperlink" Target="https://podminky.urs.cz/item/CS_URS_2022_02/997013655" TargetMode="External"/><Relationship Id="rId52" Type="http://schemas.openxmlformats.org/officeDocument/2006/relationships/hyperlink" Target="https://podminky.urs.cz/item/CS_URS_2022_02/711112002" TargetMode="External"/><Relationship Id="rId4" Type="http://schemas.openxmlformats.org/officeDocument/2006/relationships/hyperlink" Target="https://podminky.urs.cz/item/CS_URS_2022_02/119001421" TargetMode="External"/><Relationship Id="rId9" Type="http://schemas.openxmlformats.org/officeDocument/2006/relationships/hyperlink" Target="https://podminky.urs.cz/item/CS_URS_2022_02/151301301" TargetMode="External"/><Relationship Id="rId14" Type="http://schemas.openxmlformats.org/officeDocument/2006/relationships/hyperlink" Target="https://podminky.urs.cz/item/CS_URS_2022_02/167151101" TargetMode="External"/><Relationship Id="rId22" Type="http://schemas.openxmlformats.org/officeDocument/2006/relationships/hyperlink" Target="https://podminky.urs.cz/item/CS_URS_2022_02/273354111" TargetMode="External"/><Relationship Id="rId27" Type="http://schemas.openxmlformats.org/officeDocument/2006/relationships/hyperlink" Target="https://podminky.urs.cz/item/CS_URS_2022_02/274321191" TargetMode="External"/><Relationship Id="rId30" Type="http://schemas.openxmlformats.org/officeDocument/2006/relationships/hyperlink" Target="https://podminky.urs.cz/item/CS_URS_2022_02/320101112" TargetMode="External"/><Relationship Id="rId35" Type="http://schemas.openxmlformats.org/officeDocument/2006/relationships/hyperlink" Target="https://podminky.urs.cz/item/CS_URS_2022_02/464531112" TargetMode="External"/><Relationship Id="rId43" Type="http://schemas.openxmlformats.org/officeDocument/2006/relationships/hyperlink" Target="https://podminky.urs.cz/item/CS_URS_2022_02/997013601" TargetMode="External"/><Relationship Id="rId48" Type="http://schemas.openxmlformats.org/officeDocument/2006/relationships/hyperlink" Target="https://podminky.urs.cz/item/CS_URS_2022_02/997211519" TargetMode="External"/><Relationship Id="rId8" Type="http://schemas.openxmlformats.org/officeDocument/2006/relationships/hyperlink" Target="https://podminky.urs.cz/item/CS_URS_2022_02/151301211" TargetMode="External"/><Relationship Id="rId51" Type="http://schemas.openxmlformats.org/officeDocument/2006/relationships/hyperlink" Target="https://podminky.urs.cz/item/CS_URS_2022_02/99824102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62751119" TargetMode="External"/><Relationship Id="rId18" Type="http://schemas.openxmlformats.org/officeDocument/2006/relationships/hyperlink" Target="https://podminky.urs.cz/item/CS_URS_2022_02/181951112" TargetMode="External"/><Relationship Id="rId26" Type="http://schemas.openxmlformats.org/officeDocument/2006/relationships/hyperlink" Target="https://podminky.urs.cz/item/CS_URS_2022_02/274321117" TargetMode="External"/><Relationship Id="rId39" Type="http://schemas.openxmlformats.org/officeDocument/2006/relationships/hyperlink" Target="https://podminky.urs.cz/item/CS_URS_2022_02/935112211" TargetMode="External"/><Relationship Id="rId21" Type="http://schemas.openxmlformats.org/officeDocument/2006/relationships/hyperlink" Target="https://podminky.urs.cz/item/CS_URS_2022_02/273321191" TargetMode="External"/><Relationship Id="rId34" Type="http://schemas.openxmlformats.org/officeDocument/2006/relationships/hyperlink" Target="https://podminky.urs.cz/item/CS_URS_2022_02/451315127" TargetMode="External"/><Relationship Id="rId42" Type="http://schemas.openxmlformats.org/officeDocument/2006/relationships/hyperlink" Target="https://podminky.urs.cz/item/CS_URS_2022_02/966008113" TargetMode="External"/><Relationship Id="rId47" Type="http://schemas.openxmlformats.org/officeDocument/2006/relationships/hyperlink" Target="https://podminky.urs.cz/item/CS_URS_2022_02/997211511" TargetMode="External"/><Relationship Id="rId50" Type="http://schemas.openxmlformats.org/officeDocument/2006/relationships/hyperlink" Target="https://podminky.urs.cz/item/CS_URS_2022_02/997211529" TargetMode="External"/><Relationship Id="rId55" Type="http://schemas.openxmlformats.org/officeDocument/2006/relationships/hyperlink" Target="https://podminky.urs.cz/item/CS_URS_2022_02/997241538" TargetMode="External"/><Relationship Id="rId7" Type="http://schemas.openxmlformats.org/officeDocument/2006/relationships/hyperlink" Target="https://podminky.urs.cz/item/CS_URS_2022_02/151301201" TargetMode="External"/><Relationship Id="rId12" Type="http://schemas.openxmlformats.org/officeDocument/2006/relationships/hyperlink" Target="https://podminky.urs.cz/item/CS_URS_2022_02/162751117" TargetMode="External"/><Relationship Id="rId17" Type="http://schemas.openxmlformats.org/officeDocument/2006/relationships/hyperlink" Target="https://podminky.urs.cz/item/CS_URS_2022_02/181411121" TargetMode="External"/><Relationship Id="rId25" Type="http://schemas.openxmlformats.org/officeDocument/2006/relationships/hyperlink" Target="https://podminky.urs.cz/item/CS_URS_2022_02/273361412" TargetMode="External"/><Relationship Id="rId33" Type="http://schemas.openxmlformats.org/officeDocument/2006/relationships/hyperlink" Target="https://podminky.urs.cz/item/CS_URS_2022_02/451315115" TargetMode="External"/><Relationship Id="rId38" Type="http://schemas.openxmlformats.org/officeDocument/2006/relationships/hyperlink" Target="https://podminky.urs.cz/item/CS_URS_2022_02/931994142" TargetMode="External"/><Relationship Id="rId46" Type="http://schemas.openxmlformats.org/officeDocument/2006/relationships/hyperlink" Target="https://podminky.urs.cz/item/CS_URS_2022_02/997211111" TargetMode="External"/><Relationship Id="rId59" Type="http://schemas.openxmlformats.org/officeDocument/2006/relationships/drawing" Target="../drawings/drawing8.xml"/><Relationship Id="rId2" Type="http://schemas.openxmlformats.org/officeDocument/2006/relationships/hyperlink" Target="https://podminky.urs.cz/item/CS_URS_2022_02/115101201" TargetMode="External"/><Relationship Id="rId16" Type="http://schemas.openxmlformats.org/officeDocument/2006/relationships/hyperlink" Target="https://podminky.urs.cz/item/CS_URS_2022_02/181351003" TargetMode="External"/><Relationship Id="rId20" Type="http://schemas.openxmlformats.org/officeDocument/2006/relationships/hyperlink" Target="https://podminky.urs.cz/item/CS_URS_2022_02/273321117" TargetMode="External"/><Relationship Id="rId29" Type="http://schemas.openxmlformats.org/officeDocument/2006/relationships/hyperlink" Target="https://podminky.urs.cz/item/CS_URS_2022_02/311261121" TargetMode="External"/><Relationship Id="rId41" Type="http://schemas.openxmlformats.org/officeDocument/2006/relationships/hyperlink" Target="https://podminky.urs.cz/item/CS_URS_2022_02/936942211" TargetMode="External"/><Relationship Id="rId54" Type="http://schemas.openxmlformats.org/officeDocument/2006/relationships/hyperlink" Target="https://podminky.urs.cz/item/CS_URS_2022_02/997241532" TargetMode="External"/><Relationship Id="rId1" Type="http://schemas.openxmlformats.org/officeDocument/2006/relationships/hyperlink" Target="https://podminky.urs.cz/item/CS_URS_2022_02/115001104" TargetMode="External"/><Relationship Id="rId6" Type="http://schemas.openxmlformats.org/officeDocument/2006/relationships/hyperlink" Target="https://podminky.urs.cz/item/CS_URS_2022_02/131251203" TargetMode="External"/><Relationship Id="rId11" Type="http://schemas.openxmlformats.org/officeDocument/2006/relationships/hyperlink" Target="https://podminky.urs.cz/item/CS_URS_2022_02/162632511" TargetMode="External"/><Relationship Id="rId24" Type="http://schemas.openxmlformats.org/officeDocument/2006/relationships/hyperlink" Target="https://podminky.urs.cz/item/CS_URS_2022_02/273361116" TargetMode="External"/><Relationship Id="rId32" Type="http://schemas.openxmlformats.org/officeDocument/2006/relationships/hyperlink" Target="https://podminky.urs.cz/item/CS_URS_2022_02/388995214" TargetMode="External"/><Relationship Id="rId37" Type="http://schemas.openxmlformats.org/officeDocument/2006/relationships/hyperlink" Target="https://podminky.urs.cz/item/CS_URS_2022_02/465519227" TargetMode="External"/><Relationship Id="rId40" Type="http://schemas.openxmlformats.org/officeDocument/2006/relationships/hyperlink" Target="https://podminky.urs.cz/item/CS_URS_2022_02/935112911" TargetMode="External"/><Relationship Id="rId45" Type="http://schemas.openxmlformats.org/officeDocument/2006/relationships/hyperlink" Target="https://podminky.urs.cz/item/CS_URS_2022_02/997013811" TargetMode="External"/><Relationship Id="rId53" Type="http://schemas.openxmlformats.org/officeDocument/2006/relationships/hyperlink" Target="https://podminky.urs.cz/item/CS_URS_2022_02/997241528" TargetMode="External"/><Relationship Id="rId58" Type="http://schemas.openxmlformats.org/officeDocument/2006/relationships/hyperlink" Target="https://podminky.urs.cz/item/CS_URS_2022_02/711191001" TargetMode="External"/><Relationship Id="rId5" Type="http://schemas.openxmlformats.org/officeDocument/2006/relationships/hyperlink" Target="https://podminky.urs.cz/item/CS_URS_2022_02/121151103" TargetMode="External"/><Relationship Id="rId15" Type="http://schemas.openxmlformats.org/officeDocument/2006/relationships/hyperlink" Target="https://podminky.urs.cz/item/CS_URS_2022_02/174111311" TargetMode="External"/><Relationship Id="rId23" Type="http://schemas.openxmlformats.org/officeDocument/2006/relationships/hyperlink" Target="https://podminky.urs.cz/item/CS_URS_2022_02/273354211" TargetMode="External"/><Relationship Id="rId28" Type="http://schemas.openxmlformats.org/officeDocument/2006/relationships/hyperlink" Target="https://podminky.urs.cz/item/CS_URS_2022_02/274361412" TargetMode="External"/><Relationship Id="rId36" Type="http://schemas.openxmlformats.org/officeDocument/2006/relationships/hyperlink" Target="https://podminky.urs.cz/item/CS_URS_2022_02/465513227" TargetMode="External"/><Relationship Id="rId49" Type="http://schemas.openxmlformats.org/officeDocument/2006/relationships/hyperlink" Target="https://podminky.urs.cz/item/CS_URS_2022_02/997211521" TargetMode="External"/><Relationship Id="rId57" Type="http://schemas.openxmlformats.org/officeDocument/2006/relationships/hyperlink" Target="https://podminky.urs.cz/item/CS_URS_2022_02/711112002" TargetMode="External"/><Relationship Id="rId10" Type="http://schemas.openxmlformats.org/officeDocument/2006/relationships/hyperlink" Target="https://podminky.urs.cz/item/CS_URS_2022_02/151301311" TargetMode="External"/><Relationship Id="rId19" Type="http://schemas.openxmlformats.org/officeDocument/2006/relationships/hyperlink" Target="https://podminky.urs.cz/item/CS_URS_2022_02/182251101" TargetMode="External"/><Relationship Id="rId31" Type="http://schemas.openxmlformats.org/officeDocument/2006/relationships/hyperlink" Target="https://podminky.urs.cz/item/CS_URS_2022_02/388995113" TargetMode="External"/><Relationship Id="rId44" Type="http://schemas.openxmlformats.org/officeDocument/2006/relationships/hyperlink" Target="https://podminky.urs.cz/item/CS_URS_2022_02/997013655" TargetMode="External"/><Relationship Id="rId52" Type="http://schemas.openxmlformats.org/officeDocument/2006/relationships/hyperlink" Target="https://podminky.urs.cz/item/CS_URS_2022_02/997241521" TargetMode="External"/><Relationship Id="rId4" Type="http://schemas.openxmlformats.org/officeDocument/2006/relationships/hyperlink" Target="https://podminky.urs.cz/item/CS_URS_2022_02/119001421" TargetMode="External"/><Relationship Id="rId9" Type="http://schemas.openxmlformats.org/officeDocument/2006/relationships/hyperlink" Target="https://podminky.urs.cz/item/CS_URS_2022_02/151301301" TargetMode="External"/><Relationship Id="rId14" Type="http://schemas.openxmlformats.org/officeDocument/2006/relationships/hyperlink" Target="https://podminky.urs.cz/item/CS_URS_2022_02/167151101" TargetMode="External"/><Relationship Id="rId22" Type="http://schemas.openxmlformats.org/officeDocument/2006/relationships/hyperlink" Target="https://podminky.urs.cz/item/CS_URS_2022_02/273354111" TargetMode="External"/><Relationship Id="rId27" Type="http://schemas.openxmlformats.org/officeDocument/2006/relationships/hyperlink" Target="https://podminky.urs.cz/item/CS_URS_2022_02/274321191" TargetMode="External"/><Relationship Id="rId30" Type="http://schemas.openxmlformats.org/officeDocument/2006/relationships/hyperlink" Target="https://podminky.urs.cz/item/CS_URS_2022_02/320101112" TargetMode="External"/><Relationship Id="rId35" Type="http://schemas.openxmlformats.org/officeDocument/2006/relationships/hyperlink" Target="https://podminky.urs.cz/item/CS_URS_2022_02/464531112" TargetMode="External"/><Relationship Id="rId43" Type="http://schemas.openxmlformats.org/officeDocument/2006/relationships/hyperlink" Target="https://podminky.urs.cz/item/CS_URS_2022_02/997013601" TargetMode="External"/><Relationship Id="rId48" Type="http://schemas.openxmlformats.org/officeDocument/2006/relationships/hyperlink" Target="https://podminky.urs.cz/item/CS_URS_2022_02/997211519" TargetMode="External"/><Relationship Id="rId56" Type="http://schemas.openxmlformats.org/officeDocument/2006/relationships/hyperlink" Target="https://podminky.urs.cz/item/CS_URS_2022_02/998241021" TargetMode="External"/><Relationship Id="rId8" Type="http://schemas.openxmlformats.org/officeDocument/2006/relationships/hyperlink" Target="https://podminky.urs.cz/item/CS_URS_2022_02/151301211" TargetMode="External"/><Relationship Id="rId51" Type="http://schemas.openxmlformats.org/officeDocument/2006/relationships/hyperlink" Target="https://podminky.urs.cz/item/CS_URS_2022_02/997211612" TargetMode="External"/><Relationship Id="rId3" Type="http://schemas.openxmlformats.org/officeDocument/2006/relationships/hyperlink" Target="https://podminky.urs.cz/item/CS_URS_2022_02/115101301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2"/>
  <sheetViews>
    <sheetView showGridLines="0" topLeftCell="A43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2" t="s">
        <v>14</v>
      </c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23"/>
      <c r="AQ5" s="23"/>
      <c r="AR5" s="21"/>
      <c r="BE5" s="339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4" t="s">
        <v>17</v>
      </c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3"/>
      <c r="AL6" s="343"/>
      <c r="AM6" s="343"/>
      <c r="AN6" s="343"/>
      <c r="AO6" s="343"/>
      <c r="AP6" s="23"/>
      <c r="AQ6" s="23"/>
      <c r="AR6" s="21"/>
      <c r="BE6" s="340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0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40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0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40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40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0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40"/>
      <c r="BS13" s="18" t="s">
        <v>6</v>
      </c>
    </row>
    <row r="14" spans="1:74">
      <c r="B14" s="22"/>
      <c r="C14" s="23"/>
      <c r="D14" s="23"/>
      <c r="E14" s="345" t="s">
        <v>32</v>
      </c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40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0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40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40"/>
      <c r="BS17" s="18" t="s">
        <v>35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0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40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40"/>
      <c r="BS20" s="18" t="s">
        <v>35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0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0"/>
    </row>
    <row r="23" spans="1:71" s="1" customFormat="1" ht="47.25" customHeight="1">
      <c r="B23" s="22"/>
      <c r="C23" s="23"/>
      <c r="D23" s="23"/>
      <c r="E23" s="347" t="s">
        <v>38</v>
      </c>
      <c r="F23" s="347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7"/>
      <c r="R23" s="347"/>
      <c r="S23" s="347"/>
      <c r="T23" s="347"/>
      <c r="U23" s="347"/>
      <c r="V23" s="347"/>
      <c r="W23" s="347"/>
      <c r="X23" s="347"/>
      <c r="Y23" s="347"/>
      <c r="Z23" s="347"/>
      <c r="AA23" s="347"/>
      <c r="AB23" s="347"/>
      <c r="AC23" s="347"/>
      <c r="AD23" s="347"/>
      <c r="AE23" s="347"/>
      <c r="AF23" s="347"/>
      <c r="AG23" s="347"/>
      <c r="AH23" s="347"/>
      <c r="AI23" s="347"/>
      <c r="AJ23" s="347"/>
      <c r="AK23" s="347"/>
      <c r="AL23" s="347"/>
      <c r="AM23" s="347"/>
      <c r="AN23" s="347"/>
      <c r="AO23" s="23"/>
      <c r="AP23" s="23"/>
      <c r="AQ23" s="23"/>
      <c r="AR23" s="21"/>
      <c r="BE23" s="340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0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0"/>
    </row>
    <row r="26" spans="1:71" s="2" customFormat="1" ht="25.9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8">
        <f>ROUND(AG54,2)</f>
        <v>0</v>
      </c>
      <c r="AL26" s="349"/>
      <c r="AM26" s="349"/>
      <c r="AN26" s="349"/>
      <c r="AO26" s="349"/>
      <c r="AP26" s="37"/>
      <c r="AQ26" s="37"/>
      <c r="AR26" s="40"/>
      <c r="BE26" s="340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0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0" t="s">
        <v>40</v>
      </c>
      <c r="M28" s="350"/>
      <c r="N28" s="350"/>
      <c r="O28" s="350"/>
      <c r="P28" s="350"/>
      <c r="Q28" s="37"/>
      <c r="R28" s="37"/>
      <c r="S28" s="37"/>
      <c r="T28" s="37"/>
      <c r="U28" s="37"/>
      <c r="V28" s="37"/>
      <c r="W28" s="350" t="s">
        <v>41</v>
      </c>
      <c r="X28" s="350"/>
      <c r="Y28" s="350"/>
      <c r="Z28" s="350"/>
      <c r="AA28" s="350"/>
      <c r="AB28" s="350"/>
      <c r="AC28" s="350"/>
      <c r="AD28" s="350"/>
      <c r="AE28" s="350"/>
      <c r="AF28" s="37"/>
      <c r="AG28" s="37"/>
      <c r="AH28" s="37"/>
      <c r="AI28" s="37"/>
      <c r="AJ28" s="37"/>
      <c r="AK28" s="350" t="s">
        <v>42</v>
      </c>
      <c r="AL28" s="350"/>
      <c r="AM28" s="350"/>
      <c r="AN28" s="350"/>
      <c r="AO28" s="350"/>
      <c r="AP28" s="37"/>
      <c r="AQ28" s="37"/>
      <c r="AR28" s="40"/>
      <c r="BE28" s="340"/>
    </row>
    <row r="29" spans="1:71" s="3" customFormat="1" ht="14.45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353">
        <v>0.21</v>
      </c>
      <c r="M29" s="352"/>
      <c r="N29" s="352"/>
      <c r="O29" s="352"/>
      <c r="P29" s="352"/>
      <c r="Q29" s="42"/>
      <c r="R29" s="42"/>
      <c r="S29" s="42"/>
      <c r="T29" s="42"/>
      <c r="U29" s="42"/>
      <c r="V29" s="42"/>
      <c r="W29" s="351">
        <f>ROUND(AZ54, 2)</f>
        <v>0</v>
      </c>
      <c r="X29" s="352"/>
      <c r="Y29" s="352"/>
      <c r="Z29" s="352"/>
      <c r="AA29" s="352"/>
      <c r="AB29" s="352"/>
      <c r="AC29" s="352"/>
      <c r="AD29" s="352"/>
      <c r="AE29" s="352"/>
      <c r="AF29" s="42"/>
      <c r="AG29" s="42"/>
      <c r="AH29" s="42"/>
      <c r="AI29" s="42"/>
      <c r="AJ29" s="42"/>
      <c r="AK29" s="351">
        <f>ROUND(AV54, 2)</f>
        <v>0</v>
      </c>
      <c r="AL29" s="352"/>
      <c r="AM29" s="352"/>
      <c r="AN29" s="352"/>
      <c r="AO29" s="352"/>
      <c r="AP29" s="42"/>
      <c r="AQ29" s="42"/>
      <c r="AR29" s="43"/>
      <c r="BE29" s="341"/>
    </row>
    <row r="30" spans="1:71" s="3" customFormat="1" ht="14.45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353">
        <v>0.15</v>
      </c>
      <c r="M30" s="352"/>
      <c r="N30" s="352"/>
      <c r="O30" s="352"/>
      <c r="P30" s="352"/>
      <c r="Q30" s="42"/>
      <c r="R30" s="42"/>
      <c r="S30" s="42"/>
      <c r="T30" s="42"/>
      <c r="U30" s="42"/>
      <c r="V30" s="42"/>
      <c r="W30" s="351">
        <f>ROUND(BA54, 2)</f>
        <v>0</v>
      </c>
      <c r="X30" s="352"/>
      <c r="Y30" s="352"/>
      <c r="Z30" s="352"/>
      <c r="AA30" s="352"/>
      <c r="AB30" s="352"/>
      <c r="AC30" s="352"/>
      <c r="AD30" s="352"/>
      <c r="AE30" s="352"/>
      <c r="AF30" s="42"/>
      <c r="AG30" s="42"/>
      <c r="AH30" s="42"/>
      <c r="AI30" s="42"/>
      <c r="AJ30" s="42"/>
      <c r="AK30" s="351">
        <f>ROUND(AW54, 2)</f>
        <v>0</v>
      </c>
      <c r="AL30" s="352"/>
      <c r="AM30" s="352"/>
      <c r="AN30" s="352"/>
      <c r="AO30" s="352"/>
      <c r="AP30" s="42"/>
      <c r="AQ30" s="42"/>
      <c r="AR30" s="43"/>
      <c r="BE30" s="341"/>
    </row>
    <row r="31" spans="1:71" s="3" customFormat="1" ht="14.45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353">
        <v>0.21</v>
      </c>
      <c r="M31" s="352"/>
      <c r="N31" s="352"/>
      <c r="O31" s="352"/>
      <c r="P31" s="352"/>
      <c r="Q31" s="42"/>
      <c r="R31" s="42"/>
      <c r="S31" s="42"/>
      <c r="T31" s="42"/>
      <c r="U31" s="42"/>
      <c r="V31" s="42"/>
      <c r="W31" s="351">
        <f>ROUND(BB54, 2)</f>
        <v>0</v>
      </c>
      <c r="X31" s="352"/>
      <c r="Y31" s="352"/>
      <c r="Z31" s="352"/>
      <c r="AA31" s="352"/>
      <c r="AB31" s="352"/>
      <c r="AC31" s="352"/>
      <c r="AD31" s="352"/>
      <c r="AE31" s="352"/>
      <c r="AF31" s="42"/>
      <c r="AG31" s="42"/>
      <c r="AH31" s="42"/>
      <c r="AI31" s="42"/>
      <c r="AJ31" s="42"/>
      <c r="AK31" s="351">
        <v>0</v>
      </c>
      <c r="AL31" s="352"/>
      <c r="AM31" s="352"/>
      <c r="AN31" s="352"/>
      <c r="AO31" s="352"/>
      <c r="AP31" s="42"/>
      <c r="AQ31" s="42"/>
      <c r="AR31" s="43"/>
      <c r="BE31" s="341"/>
    </row>
    <row r="32" spans="1:71" s="3" customFormat="1" ht="14.45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353">
        <v>0.15</v>
      </c>
      <c r="M32" s="352"/>
      <c r="N32" s="352"/>
      <c r="O32" s="352"/>
      <c r="P32" s="352"/>
      <c r="Q32" s="42"/>
      <c r="R32" s="42"/>
      <c r="S32" s="42"/>
      <c r="T32" s="42"/>
      <c r="U32" s="42"/>
      <c r="V32" s="42"/>
      <c r="W32" s="351">
        <f>ROUND(BC54, 2)</f>
        <v>0</v>
      </c>
      <c r="X32" s="352"/>
      <c r="Y32" s="352"/>
      <c r="Z32" s="352"/>
      <c r="AA32" s="352"/>
      <c r="AB32" s="352"/>
      <c r="AC32" s="352"/>
      <c r="AD32" s="352"/>
      <c r="AE32" s="352"/>
      <c r="AF32" s="42"/>
      <c r="AG32" s="42"/>
      <c r="AH32" s="42"/>
      <c r="AI32" s="42"/>
      <c r="AJ32" s="42"/>
      <c r="AK32" s="351">
        <v>0</v>
      </c>
      <c r="AL32" s="352"/>
      <c r="AM32" s="352"/>
      <c r="AN32" s="352"/>
      <c r="AO32" s="352"/>
      <c r="AP32" s="42"/>
      <c r="AQ32" s="42"/>
      <c r="AR32" s="43"/>
      <c r="BE32" s="341"/>
    </row>
    <row r="33" spans="1:57" s="3" customFormat="1" ht="14.45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353">
        <v>0</v>
      </c>
      <c r="M33" s="352"/>
      <c r="N33" s="352"/>
      <c r="O33" s="352"/>
      <c r="P33" s="352"/>
      <c r="Q33" s="42"/>
      <c r="R33" s="42"/>
      <c r="S33" s="42"/>
      <c r="T33" s="42"/>
      <c r="U33" s="42"/>
      <c r="V33" s="42"/>
      <c r="W33" s="351">
        <f>ROUND(BD54, 2)</f>
        <v>0</v>
      </c>
      <c r="X33" s="352"/>
      <c r="Y33" s="352"/>
      <c r="Z33" s="352"/>
      <c r="AA33" s="352"/>
      <c r="AB33" s="352"/>
      <c r="AC33" s="352"/>
      <c r="AD33" s="352"/>
      <c r="AE33" s="352"/>
      <c r="AF33" s="42"/>
      <c r="AG33" s="42"/>
      <c r="AH33" s="42"/>
      <c r="AI33" s="42"/>
      <c r="AJ33" s="42"/>
      <c r="AK33" s="351">
        <v>0</v>
      </c>
      <c r="AL33" s="352"/>
      <c r="AM33" s="352"/>
      <c r="AN33" s="352"/>
      <c r="AO33" s="352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357" t="s">
        <v>51</v>
      </c>
      <c r="Y35" s="355"/>
      <c r="Z35" s="355"/>
      <c r="AA35" s="355"/>
      <c r="AB35" s="355"/>
      <c r="AC35" s="46"/>
      <c r="AD35" s="46"/>
      <c r="AE35" s="46"/>
      <c r="AF35" s="46"/>
      <c r="AG35" s="46"/>
      <c r="AH35" s="46"/>
      <c r="AI35" s="46"/>
      <c r="AJ35" s="46"/>
      <c r="AK35" s="354">
        <f>SUM(AK26:AK33)</f>
        <v>0</v>
      </c>
      <c r="AL35" s="355"/>
      <c r="AM35" s="355"/>
      <c r="AN35" s="355"/>
      <c r="AO35" s="356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635190061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6" t="str">
        <f>K6</f>
        <v>Oprava propustků na trati Suchdol nad Odrou - Budišov nad Budišovkou 2022</v>
      </c>
      <c r="M45" s="337"/>
      <c r="N45" s="337"/>
      <c r="O45" s="337"/>
      <c r="P45" s="337"/>
      <c r="Q45" s="337"/>
      <c r="R45" s="337"/>
      <c r="S45" s="337"/>
      <c r="T45" s="337"/>
      <c r="U45" s="337"/>
      <c r="V45" s="337"/>
      <c r="W45" s="337"/>
      <c r="X45" s="337"/>
      <c r="Y45" s="337"/>
      <c r="Z45" s="337"/>
      <c r="AA45" s="337"/>
      <c r="AB45" s="337"/>
      <c r="AC45" s="337"/>
      <c r="AD45" s="337"/>
      <c r="AE45" s="337"/>
      <c r="AF45" s="337"/>
      <c r="AG45" s="337"/>
      <c r="AH45" s="337"/>
      <c r="AI45" s="337"/>
      <c r="AJ45" s="337"/>
      <c r="AK45" s="337"/>
      <c r="AL45" s="337"/>
      <c r="AM45" s="337"/>
      <c r="AN45" s="337"/>
      <c r="AO45" s="337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OŘ Ostrava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64" t="str">
        <f>IF(AN8= "","",AN8)</f>
        <v>29. 8. 2022</v>
      </c>
      <c r="AN47" s="364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Správa železnic s.o. OŘ Ostrava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65" t="str">
        <f>IF(E17="","",E17)</f>
        <v xml:space="preserve"> </v>
      </c>
      <c r="AN49" s="366"/>
      <c r="AO49" s="366"/>
      <c r="AP49" s="366"/>
      <c r="AQ49" s="37"/>
      <c r="AR49" s="40"/>
      <c r="AS49" s="368" t="s">
        <v>53</v>
      </c>
      <c r="AT49" s="369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36</v>
      </c>
      <c r="AJ50" s="37"/>
      <c r="AK50" s="37"/>
      <c r="AL50" s="37"/>
      <c r="AM50" s="365" t="str">
        <f>IF(E20="","",E20)</f>
        <v xml:space="preserve"> </v>
      </c>
      <c r="AN50" s="366"/>
      <c r="AO50" s="366"/>
      <c r="AP50" s="366"/>
      <c r="AQ50" s="37"/>
      <c r="AR50" s="40"/>
      <c r="AS50" s="370"/>
      <c r="AT50" s="371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72"/>
      <c r="AT51" s="373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1" t="s">
        <v>54</v>
      </c>
      <c r="D52" s="332"/>
      <c r="E52" s="332"/>
      <c r="F52" s="332"/>
      <c r="G52" s="332"/>
      <c r="H52" s="67"/>
      <c r="I52" s="335" t="s">
        <v>55</v>
      </c>
      <c r="J52" s="332"/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63" t="s">
        <v>56</v>
      </c>
      <c r="AH52" s="332"/>
      <c r="AI52" s="332"/>
      <c r="AJ52" s="332"/>
      <c r="AK52" s="332"/>
      <c r="AL52" s="332"/>
      <c r="AM52" s="332"/>
      <c r="AN52" s="335" t="s">
        <v>57</v>
      </c>
      <c r="AO52" s="332"/>
      <c r="AP52" s="332"/>
      <c r="AQ52" s="68" t="s">
        <v>58</v>
      </c>
      <c r="AR52" s="40"/>
      <c r="AS52" s="69" t="s">
        <v>59</v>
      </c>
      <c r="AT52" s="70" t="s">
        <v>60</v>
      </c>
      <c r="AU52" s="70" t="s">
        <v>61</v>
      </c>
      <c r="AV52" s="70" t="s">
        <v>62</v>
      </c>
      <c r="AW52" s="70" t="s">
        <v>63</v>
      </c>
      <c r="AX52" s="70" t="s">
        <v>64</v>
      </c>
      <c r="AY52" s="70" t="s">
        <v>65</v>
      </c>
      <c r="AZ52" s="70" t="s">
        <v>66</v>
      </c>
      <c r="BA52" s="70" t="s">
        <v>67</v>
      </c>
      <c r="BB52" s="70" t="s">
        <v>68</v>
      </c>
      <c r="BC52" s="70" t="s">
        <v>69</v>
      </c>
      <c r="BD52" s="71" t="s">
        <v>70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71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38">
        <f>ROUND(AG55+AG58+AG61+AG64+AG67+AG70,2)</f>
        <v>0</v>
      </c>
      <c r="AH54" s="338"/>
      <c r="AI54" s="338"/>
      <c r="AJ54" s="338"/>
      <c r="AK54" s="338"/>
      <c r="AL54" s="338"/>
      <c r="AM54" s="338"/>
      <c r="AN54" s="374">
        <f t="shared" ref="AN54:AN70" si="0">SUM(AG54,AT54)</f>
        <v>0</v>
      </c>
      <c r="AO54" s="374"/>
      <c r="AP54" s="374"/>
      <c r="AQ54" s="79" t="s">
        <v>19</v>
      </c>
      <c r="AR54" s="80"/>
      <c r="AS54" s="81">
        <f>ROUND(AS55+AS58+AS61+AS64+AS67+AS70,2)</f>
        <v>0</v>
      </c>
      <c r="AT54" s="82">
        <f t="shared" ref="AT54:AT70" si="1">ROUND(SUM(AV54:AW54),2)</f>
        <v>0</v>
      </c>
      <c r="AU54" s="83">
        <f>ROUND(AU55+AU58+AU61+AU64+AU67+AU70,5)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ROUND(AZ55+AZ58+AZ61+AZ64+AZ67+AZ70,2)</f>
        <v>0</v>
      </c>
      <c r="BA54" s="82">
        <f>ROUND(BA55+BA58+BA61+BA64+BA67+BA70,2)</f>
        <v>0</v>
      </c>
      <c r="BB54" s="82">
        <f>ROUND(BB55+BB58+BB61+BB64+BB67+BB70,2)</f>
        <v>0</v>
      </c>
      <c r="BC54" s="82">
        <f>ROUND(BC55+BC58+BC61+BC64+BC67+BC70,2)</f>
        <v>0</v>
      </c>
      <c r="BD54" s="84">
        <f>ROUND(BD55+BD58+BD61+BD64+BD67+BD70,2)</f>
        <v>0</v>
      </c>
      <c r="BS54" s="85" t="s">
        <v>72</v>
      </c>
      <c r="BT54" s="85" t="s">
        <v>73</v>
      </c>
      <c r="BU54" s="86" t="s">
        <v>74</v>
      </c>
      <c r="BV54" s="85" t="s">
        <v>75</v>
      </c>
      <c r="BW54" s="85" t="s">
        <v>5</v>
      </c>
      <c r="BX54" s="85" t="s">
        <v>76</v>
      </c>
      <c r="CL54" s="85" t="s">
        <v>19</v>
      </c>
    </row>
    <row r="55" spans="1:91" s="7" customFormat="1" ht="16.5" customHeight="1">
      <c r="B55" s="87"/>
      <c r="C55" s="88"/>
      <c r="D55" s="333" t="s">
        <v>77</v>
      </c>
      <c r="E55" s="333"/>
      <c r="F55" s="333"/>
      <c r="G55" s="333"/>
      <c r="H55" s="333"/>
      <c r="I55" s="89"/>
      <c r="J55" s="333" t="s">
        <v>78</v>
      </c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3"/>
      <c r="V55" s="333"/>
      <c r="W55" s="333"/>
      <c r="X55" s="333"/>
      <c r="Y55" s="333"/>
      <c r="Z55" s="333"/>
      <c r="AA55" s="333"/>
      <c r="AB55" s="333"/>
      <c r="AC55" s="333"/>
      <c r="AD55" s="333"/>
      <c r="AE55" s="333"/>
      <c r="AF55" s="333"/>
      <c r="AG55" s="359">
        <f>ROUND(SUM(AG56:AG57),2)</f>
        <v>0</v>
      </c>
      <c r="AH55" s="360"/>
      <c r="AI55" s="360"/>
      <c r="AJ55" s="360"/>
      <c r="AK55" s="360"/>
      <c r="AL55" s="360"/>
      <c r="AM55" s="360"/>
      <c r="AN55" s="367">
        <f t="shared" si="0"/>
        <v>0</v>
      </c>
      <c r="AO55" s="360"/>
      <c r="AP55" s="360"/>
      <c r="AQ55" s="90" t="s">
        <v>79</v>
      </c>
      <c r="AR55" s="91"/>
      <c r="AS55" s="92">
        <f>ROUND(SUM(AS56:AS57),2)</f>
        <v>0</v>
      </c>
      <c r="AT55" s="93">
        <f t="shared" si="1"/>
        <v>0</v>
      </c>
      <c r="AU55" s="94">
        <f>ROUND(SUM(AU56:AU57),5)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ROUND(SUM(AZ56:AZ57),2)</f>
        <v>0</v>
      </c>
      <c r="BA55" s="93">
        <f>ROUND(SUM(BA56:BA57),2)</f>
        <v>0</v>
      </c>
      <c r="BB55" s="93">
        <f>ROUND(SUM(BB56:BB57),2)</f>
        <v>0</v>
      </c>
      <c r="BC55" s="93">
        <f>ROUND(SUM(BC56:BC57),2)</f>
        <v>0</v>
      </c>
      <c r="BD55" s="95">
        <f>ROUND(SUM(BD56:BD57),2)</f>
        <v>0</v>
      </c>
      <c r="BS55" s="96" t="s">
        <v>72</v>
      </c>
      <c r="BT55" s="96" t="s">
        <v>80</v>
      </c>
      <c r="BU55" s="96" t="s">
        <v>74</v>
      </c>
      <c r="BV55" s="96" t="s">
        <v>75</v>
      </c>
      <c r="BW55" s="96" t="s">
        <v>81</v>
      </c>
      <c r="BX55" s="96" t="s">
        <v>5</v>
      </c>
      <c r="CL55" s="96" t="s">
        <v>19</v>
      </c>
      <c r="CM55" s="96" t="s">
        <v>82</v>
      </c>
    </row>
    <row r="56" spans="1:91" s="4" customFormat="1" ht="16.5" customHeight="1">
      <c r="A56" s="97" t="s">
        <v>83</v>
      </c>
      <c r="B56" s="52"/>
      <c r="C56" s="98"/>
      <c r="D56" s="98"/>
      <c r="E56" s="334" t="s">
        <v>84</v>
      </c>
      <c r="F56" s="334"/>
      <c r="G56" s="334"/>
      <c r="H56" s="334"/>
      <c r="I56" s="334"/>
      <c r="J56" s="98"/>
      <c r="K56" s="334" t="s">
        <v>78</v>
      </c>
      <c r="L56" s="334"/>
      <c r="M56" s="334"/>
      <c r="N56" s="334"/>
      <c r="O56" s="334"/>
      <c r="P56" s="334"/>
      <c r="Q56" s="334"/>
      <c r="R56" s="334"/>
      <c r="S56" s="334"/>
      <c r="T56" s="334"/>
      <c r="U56" s="334"/>
      <c r="V56" s="334"/>
      <c r="W56" s="334"/>
      <c r="X56" s="334"/>
      <c r="Y56" s="334"/>
      <c r="Z56" s="334"/>
      <c r="AA56" s="334"/>
      <c r="AB56" s="334"/>
      <c r="AC56" s="334"/>
      <c r="AD56" s="334"/>
      <c r="AE56" s="334"/>
      <c r="AF56" s="334"/>
      <c r="AG56" s="361">
        <f>'SO 01.1 - Propustek v km ...'!J32</f>
        <v>0</v>
      </c>
      <c r="AH56" s="362"/>
      <c r="AI56" s="362"/>
      <c r="AJ56" s="362"/>
      <c r="AK56" s="362"/>
      <c r="AL56" s="362"/>
      <c r="AM56" s="362"/>
      <c r="AN56" s="361">
        <f t="shared" si="0"/>
        <v>0</v>
      </c>
      <c r="AO56" s="362"/>
      <c r="AP56" s="362"/>
      <c r="AQ56" s="99" t="s">
        <v>85</v>
      </c>
      <c r="AR56" s="54"/>
      <c r="AS56" s="100">
        <v>0</v>
      </c>
      <c r="AT56" s="101">
        <f t="shared" si="1"/>
        <v>0</v>
      </c>
      <c r="AU56" s="102">
        <f>'SO 01.1 - Propustek v km ...'!P95</f>
        <v>0</v>
      </c>
      <c r="AV56" s="101">
        <f>'SO 01.1 - Propustek v km ...'!J35</f>
        <v>0</v>
      </c>
      <c r="AW56" s="101">
        <f>'SO 01.1 - Propustek v km ...'!J36</f>
        <v>0</v>
      </c>
      <c r="AX56" s="101">
        <f>'SO 01.1 - Propustek v km ...'!J37</f>
        <v>0</v>
      </c>
      <c r="AY56" s="101">
        <f>'SO 01.1 - Propustek v km ...'!J38</f>
        <v>0</v>
      </c>
      <c r="AZ56" s="101">
        <f>'SO 01.1 - Propustek v km ...'!F35</f>
        <v>0</v>
      </c>
      <c r="BA56" s="101">
        <f>'SO 01.1 - Propustek v km ...'!F36</f>
        <v>0</v>
      </c>
      <c r="BB56" s="101">
        <f>'SO 01.1 - Propustek v km ...'!F37</f>
        <v>0</v>
      </c>
      <c r="BC56" s="101">
        <f>'SO 01.1 - Propustek v km ...'!F38</f>
        <v>0</v>
      </c>
      <c r="BD56" s="103">
        <f>'SO 01.1 - Propustek v km ...'!F39</f>
        <v>0</v>
      </c>
      <c r="BT56" s="104" t="s">
        <v>82</v>
      </c>
      <c r="BV56" s="104" t="s">
        <v>75</v>
      </c>
      <c r="BW56" s="104" t="s">
        <v>86</v>
      </c>
      <c r="BX56" s="104" t="s">
        <v>81</v>
      </c>
      <c r="CL56" s="104" t="s">
        <v>19</v>
      </c>
    </row>
    <row r="57" spans="1:91" s="4" customFormat="1" ht="16.5" customHeight="1">
      <c r="A57" s="97" t="s">
        <v>83</v>
      </c>
      <c r="B57" s="52"/>
      <c r="C57" s="98"/>
      <c r="D57" s="98"/>
      <c r="E57" s="334" t="s">
        <v>87</v>
      </c>
      <c r="F57" s="334"/>
      <c r="G57" s="334"/>
      <c r="H57" s="334"/>
      <c r="I57" s="334"/>
      <c r="J57" s="98"/>
      <c r="K57" s="334" t="s">
        <v>88</v>
      </c>
      <c r="L57" s="334"/>
      <c r="M57" s="334"/>
      <c r="N57" s="334"/>
      <c r="O57" s="334"/>
      <c r="P57" s="334"/>
      <c r="Q57" s="334"/>
      <c r="R57" s="334"/>
      <c r="S57" s="334"/>
      <c r="T57" s="334"/>
      <c r="U57" s="334"/>
      <c r="V57" s="334"/>
      <c r="W57" s="334"/>
      <c r="X57" s="334"/>
      <c r="Y57" s="334"/>
      <c r="Z57" s="334"/>
      <c r="AA57" s="334"/>
      <c r="AB57" s="334"/>
      <c r="AC57" s="334"/>
      <c r="AD57" s="334"/>
      <c r="AE57" s="334"/>
      <c r="AF57" s="334"/>
      <c r="AG57" s="361">
        <f>'SO 01.2 - Svršek v km 35,061'!J32</f>
        <v>0</v>
      </c>
      <c r="AH57" s="362"/>
      <c r="AI57" s="362"/>
      <c r="AJ57" s="362"/>
      <c r="AK57" s="362"/>
      <c r="AL57" s="362"/>
      <c r="AM57" s="362"/>
      <c r="AN57" s="361">
        <f t="shared" si="0"/>
        <v>0</v>
      </c>
      <c r="AO57" s="362"/>
      <c r="AP57" s="362"/>
      <c r="AQ57" s="99" t="s">
        <v>85</v>
      </c>
      <c r="AR57" s="54"/>
      <c r="AS57" s="100">
        <v>0</v>
      </c>
      <c r="AT57" s="101">
        <f t="shared" si="1"/>
        <v>0</v>
      </c>
      <c r="AU57" s="102">
        <f>'SO 01.2 - Svršek v km 35,061'!P88</f>
        <v>0</v>
      </c>
      <c r="AV57" s="101">
        <f>'SO 01.2 - Svršek v km 35,061'!J35</f>
        <v>0</v>
      </c>
      <c r="AW57" s="101">
        <f>'SO 01.2 - Svršek v km 35,061'!J36</f>
        <v>0</v>
      </c>
      <c r="AX57" s="101">
        <f>'SO 01.2 - Svršek v km 35,061'!J37</f>
        <v>0</v>
      </c>
      <c r="AY57" s="101">
        <f>'SO 01.2 - Svršek v km 35,061'!J38</f>
        <v>0</v>
      </c>
      <c r="AZ57" s="101">
        <f>'SO 01.2 - Svršek v km 35,061'!F35</f>
        <v>0</v>
      </c>
      <c r="BA57" s="101">
        <f>'SO 01.2 - Svršek v km 35,061'!F36</f>
        <v>0</v>
      </c>
      <c r="BB57" s="101">
        <f>'SO 01.2 - Svršek v km 35,061'!F37</f>
        <v>0</v>
      </c>
      <c r="BC57" s="101">
        <f>'SO 01.2 - Svršek v km 35,061'!F38</f>
        <v>0</v>
      </c>
      <c r="BD57" s="103">
        <f>'SO 01.2 - Svršek v km 35,061'!F39</f>
        <v>0</v>
      </c>
      <c r="BT57" s="104" t="s">
        <v>82</v>
      </c>
      <c r="BV57" s="104" t="s">
        <v>75</v>
      </c>
      <c r="BW57" s="104" t="s">
        <v>89</v>
      </c>
      <c r="BX57" s="104" t="s">
        <v>81</v>
      </c>
      <c r="CL57" s="104" t="s">
        <v>19</v>
      </c>
    </row>
    <row r="58" spans="1:91" s="7" customFormat="1" ht="16.5" customHeight="1">
      <c r="B58" s="87"/>
      <c r="C58" s="88"/>
      <c r="D58" s="333" t="s">
        <v>90</v>
      </c>
      <c r="E58" s="333"/>
      <c r="F58" s="333"/>
      <c r="G58" s="333"/>
      <c r="H58" s="333"/>
      <c r="I58" s="89"/>
      <c r="J58" s="333" t="s">
        <v>91</v>
      </c>
      <c r="K58" s="333"/>
      <c r="L58" s="333"/>
      <c r="M58" s="333"/>
      <c r="N58" s="333"/>
      <c r="O58" s="333"/>
      <c r="P58" s="333"/>
      <c r="Q58" s="333"/>
      <c r="R58" s="333"/>
      <c r="S58" s="333"/>
      <c r="T58" s="333"/>
      <c r="U58" s="333"/>
      <c r="V58" s="333"/>
      <c r="W58" s="333"/>
      <c r="X58" s="333"/>
      <c r="Y58" s="333"/>
      <c r="Z58" s="333"/>
      <c r="AA58" s="333"/>
      <c r="AB58" s="333"/>
      <c r="AC58" s="333"/>
      <c r="AD58" s="333"/>
      <c r="AE58" s="333"/>
      <c r="AF58" s="333"/>
      <c r="AG58" s="359">
        <f>ROUND(SUM(AG59:AG60),2)</f>
        <v>0</v>
      </c>
      <c r="AH58" s="360"/>
      <c r="AI58" s="360"/>
      <c r="AJ58" s="360"/>
      <c r="AK58" s="360"/>
      <c r="AL58" s="360"/>
      <c r="AM58" s="360"/>
      <c r="AN58" s="367">
        <f t="shared" si="0"/>
        <v>0</v>
      </c>
      <c r="AO58" s="360"/>
      <c r="AP58" s="360"/>
      <c r="AQ58" s="90" t="s">
        <v>79</v>
      </c>
      <c r="AR58" s="91"/>
      <c r="AS58" s="92">
        <f>ROUND(SUM(AS59:AS60),2)</f>
        <v>0</v>
      </c>
      <c r="AT58" s="93">
        <f t="shared" si="1"/>
        <v>0</v>
      </c>
      <c r="AU58" s="94">
        <f>ROUND(SUM(AU59:AU60),5)</f>
        <v>0</v>
      </c>
      <c r="AV58" s="93">
        <f>ROUND(AZ58*L29,2)</f>
        <v>0</v>
      </c>
      <c r="AW58" s="93">
        <f>ROUND(BA58*L30,2)</f>
        <v>0</v>
      </c>
      <c r="AX58" s="93">
        <f>ROUND(BB58*L29,2)</f>
        <v>0</v>
      </c>
      <c r="AY58" s="93">
        <f>ROUND(BC58*L30,2)</f>
        <v>0</v>
      </c>
      <c r="AZ58" s="93">
        <f>ROUND(SUM(AZ59:AZ60),2)</f>
        <v>0</v>
      </c>
      <c r="BA58" s="93">
        <f>ROUND(SUM(BA59:BA60),2)</f>
        <v>0</v>
      </c>
      <c r="BB58" s="93">
        <f>ROUND(SUM(BB59:BB60),2)</f>
        <v>0</v>
      </c>
      <c r="BC58" s="93">
        <f>ROUND(SUM(BC59:BC60),2)</f>
        <v>0</v>
      </c>
      <c r="BD58" s="95">
        <f>ROUND(SUM(BD59:BD60),2)</f>
        <v>0</v>
      </c>
      <c r="BS58" s="96" t="s">
        <v>72</v>
      </c>
      <c r="BT58" s="96" t="s">
        <v>80</v>
      </c>
      <c r="BU58" s="96" t="s">
        <v>74</v>
      </c>
      <c r="BV58" s="96" t="s">
        <v>75</v>
      </c>
      <c r="BW58" s="96" t="s">
        <v>92</v>
      </c>
      <c r="BX58" s="96" t="s">
        <v>5</v>
      </c>
      <c r="CL58" s="96" t="s">
        <v>19</v>
      </c>
      <c r="CM58" s="96" t="s">
        <v>82</v>
      </c>
    </row>
    <row r="59" spans="1:91" s="4" customFormat="1" ht="16.5" customHeight="1">
      <c r="A59" s="97" t="s">
        <v>83</v>
      </c>
      <c r="B59" s="52"/>
      <c r="C59" s="98"/>
      <c r="D59" s="98"/>
      <c r="E59" s="334" t="s">
        <v>93</v>
      </c>
      <c r="F59" s="334"/>
      <c r="G59" s="334"/>
      <c r="H59" s="334"/>
      <c r="I59" s="334"/>
      <c r="J59" s="98"/>
      <c r="K59" s="334" t="s">
        <v>91</v>
      </c>
      <c r="L59" s="334"/>
      <c r="M59" s="334"/>
      <c r="N59" s="334"/>
      <c r="O59" s="334"/>
      <c r="P59" s="334"/>
      <c r="Q59" s="334"/>
      <c r="R59" s="334"/>
      <c r="S59" s="334"/>
      <c r="T59" s="334"/>
      <c r="U59" s="334"/>
      <c r="V59" s="334"/>
      <c r="W59" s="334"/>
      <c r="X59" s="334"/>
      <c r="Y59" s="334"/>
      <c r="Z59" s="334"/>
      <c r="AA59" s="334"/>
      <c r="AB59" s="334"/>
      <c r="AC59" s="334"/>
      <c r="AD59" s="334"/>
      <c r="AE59" s="334"/>
      <c r="AF59" s="334"/>
      <c r="AG59" s="361">
        <f>'SO 02.1 - Propustek v km ...'!J32</f>
        <v>0</v>
      </c>
      <c r="AH59" s="362"/>
      <c r="AI59" s="362"/>
      <c r="AJ59" s="362"/>
      <c r="AK59" s="362"/>
      <c r="AL59" s="362"/>
      <c r="AM59" s="362"/>
      <c r="AN59" s="361">
        <f t="shared" si="0"/>
        <v>0</v>
      </c>
      <c r="AO59" s="362"/>
      <c r="AP59" s="362"/>
      <c r="AQ59" s="99" t="s">
        <v>85</v>
      </c>
      <c r="AR59" s="54"/>
      <c r="AS59" s="100">
        <v>0</v>
      </c>
      <c r="AT59" s="101">
        <f t="shared" si="1"/>
        <v>0</v>
      </c>
      <c r="AU59" s="102">
        <f>'SO 02.1 - Propustek v km ...'!P96</f>
        <v>0</v>
      </c>
      <c r="AV59" s="101">
        <f>'SO 02.1 - Propustek v km ...'!J35</f>
        <v>0</v>
      </c>
      <c r="AW59" s="101">
        <f>'SO 02.1 - Propustek v km ...'!J36</f>
        <v>0</v>
      </c>
      <c r="AX59" s="101">
        <f>'SO 02.1 - Propustek v km ...'!J37</f>
        <v>0</v>
      </c>
      <c r="AY59" s="101">
        <f>'SO 02.1 - Propustek v km ...'!J38</f>
        <v>0</v>
      </c>
      <c r="AZ59" s="101">
        <f>'SO 02.1 - Propustek v km ...'!F35</f>
        <v>0</v>
      </c>
      <c r="BA59" s="101">
        <f>'SO 02.1 - Propustek v km ...'!F36</f>
        <v>0</v>
      </c>
      <c r="BB59" s="101">
        <f>'SO 02.1 - Propustek v km ...'!F37</f>
        <v>0</v>
      </c>
      <c r="BC59" s="101">
        <f>'SO 02.1 - Propustek v km ...'!F38</f>
        <v>0</v>
      </c>
      <c r="BD59" s="103">
        <f>'SO 02.1 - Propustek v km ...'!F39</f>
        <v>0</v>
      </c>
      <c r="BT59" s="104" t="s">
        <v>82</v>
      </c>
      <c r="BV59" s="104" t="s">
        <v>75</v>
      </c>
      <c r="BW59" s="104" t="s">
        <v>94</v>
      </c>
      <c r="BX59" s="104" t="s">
        <v>92</v>
      </c>
      <c r="CL59" s="104" t="s">
        <v>19</v>
      </c>
    </row>
    <row r="60" spans="1:91" s="4" customFormat="1" ht="16.5" customHeight="1">
      <c r="A60" s="97" t="s">
        <v>83</v>
      </c>
      <c r="B60" s="52"/>
      <c r="C60" s="98"/>
      <c r="D60" s="98"/>
      <c r="E60" s="334" t="s">
        <v>95</v>
      </c>
      <c r="F60" s="334"/>
      <c r="G60" s="334"/>
      <c r="H60" s="334"/>
      <c r="I60" s="334"/>
      <c r="J60" s="98"/>
      <c r="K60" s="334" t="s">
        <v>96</v>
      </c>
      <c r="L60" s="334"/>
      <c r="M60" s="334"/>
      <c r="N60" s="334"/>
      <c r="O60" s="334"/>
      <c r="P60" s="334"/>
      <c r="Q60" s="334"/>
      <c r="R60" s="334"/>
      <c r="S60" s="334"/>
      <c r="T60" s="334"/>
      <c r="U60" s="334"/>
      <c r="V60" s="334"/>
      <c r="W60" s="334"/>
      <c r="X60" s="334"/>
      <c r="Y60" s="334"/>
      <c r="Z60" s="334"/>
      <c r="AA60" s="334"/>
      <c r="AB60" s="334"/>
      <c r="AC60" s="334"/>
      <c r="AD60" s="334"/>
      <c r="AE60" s="334"/>
      <c r="AF60" s="334"/>
      <c r="AG60" s="361">
        <f>'SO 02.2 - Svršek v km 35,532'!J32</f>
        <v>0</v>
      </c>
      <c r="AH60" s="362"/>
      <c r="AI60" s="362"/>
      <c r="AJ60" s="362"/>
      <c r="AK60" s="362"/>
      <c r="AL60" s="362"/>
      <c r="AM60" s="362"/>
      <c r="AN60" s="361">
        <f t="shared" si="0"/>
        <v>0</v>
      </c>
      <c r="AO60" s="362"/>
      <c r="AP60" s="362"/>
      <c r="AQ60" s="99" t="s">
        <v>85</v>
      </c>
      <c r="AR60" s="54"/>
      <c r="AS60" s="100">
        <v>0</v>
      </c>
      <c r="AT60" s="101">
        <f t="shared" si="1"/>
        <v>0</v>
      </c>
      <c r="AU60" s="102">
        <f>'SO 02.2 - Svršek v km 35,532'!P88</f>
        <v>0</v>
      </c>
      <c r="AV60" s="101">
        <f>'SO 02.2 - Svršek v km 35,532'!J35</f>
        <v>0</v>
      </c>
      <c r="AW60" s="101">
        <f>'SO 02.2 - Svršek v km 35,532'!J36</f>
        <v>0</v>
      </c>
      <c r="AX60" s="101">
        <f>'SO 02.2 - Svršek v km 35,532'!J37</f>
        <v>0</v>
      </c>
      <c r="AY60" s="101">
        <f>'SO 02.2 - Svršek v km 35,532'!J38</f>
        <v>0</v>
      </c>
      <c r="AZ60" s="101">
        <f>'SO 02.2 - Svršek v km 35,532'!F35</f>
        <v>0</v>
      </c>
      <c r="BA60" s="101">
        <f>'SO 02.2 - Svršek v km 35,532'!F36</f>
        <v>0</v>
      </c>
      <c r="BB60" s="101">
        <f>'SO 02.2 - Svršek v km 35,532'!F37</f>
        <v>0</v>
      </c>
      <c r="BC60" s="101">
        <f>'SO 02.2 - Svršek v km 35,532'!F38</f>
        <v>0</v>
      </c>
      <c r="BD60" s="103">
        <f>'SO 02.2 - Svršek v km 35,532'!F39</f>
        <v>0</v>
      </c>
      <c r="BT60" s="104" t="s">
        <v>82</v>
      </c>
      <c r="BV60" s="104" t="s">
        <v>75</v>
      </c>
      <c r="BW60" s="104" t="s">
        <v>97</v>
      </c>
      <c r="BX60" s="104" t="s">
        <v>92</v>
      </c>
      <c r="CL60" s="104" t="s">
        <v>19</v>
      </c>
    </row>
    <row r="61" spans="1:91" s="7" customFormat="1" ht="16.5" customHeight="1">
      <c r="B61" s="87"/>
      <c r="C61" s="88"/>
      <c r="D61" s="333" t="s">
        <v>98</v>
      </c>
      <c r="E61" s="333"/>
      <c r="F61" s="333"/>
      <c r="G61" s="333"/>
      <c r="H61" s="333"/>
      <c r="I61" s="89"/>
      <c r="J61" s="333" t="s">
        <v>99</v>
      </c>
      <c r="K61" s="333"/>
      <c r="L61" s="333"/>
      <c r="M61" s="333"/>
      <c r="N61" s="333"/>
      <c r="O61" s="333"/>
      <c r="P61" s="333"/>
      <c r="Q61" s="333"/>
      <c r="R61" s="333"/>
      <c r="S61" s="333"/>
      <c r="T61" s="333"/>
      <c r="U61" s="333"/>
      <c r="V61" s="333"/>
      <c r="W61" s="333"/>
      <c r="X61" s="333"/>
      <c r="Y61" s="333"/>
      <c r="Z61" s="333"/>
      <c r="AA61" s="333"/>
      <c r="AB61" s="333"/>
      <c r="AC61" s="333"/>
      <c r="AD61" s="333"/>
      <c r="AE61" s="333"/>
      <c r="AF61" s="333"/>
      <c r="AG61" s="359">
        <f>ROUND(SUM(AG62:AG63),2)</f>
        <v>0</v>
      </c>
      <c r="AH61" s="360"/>
      <c r="AI61" s="360"/>
      <c r="AJ61" s="360"/>
      <c r="AK61" s="360"/>
      <c r="AL61" s="360"/>
      <c r="AM61" s="360"/>
      <c r="AN61" s="367">
        <f t="shared" si="0"/>
        <v>0</v>
      </c>
      <c r="AO61" s="360"/>
      <c r="AP61" s="360"/>
      <c r="AQ61" s="90" t="s">
        <v>79</v>
      </c>
      <c r="AR61" s="91"/>
      <c r="AS61" s="92">
        <f>ROUND(SUM(AS62:AS63),2)</f>
        <v>0</v>
      </c>
      <c r="AT61" s="93">
        <f t="shared" si="1"/>
        <v>0</v>
      </c>
      <c r="AU61" s="94">
        <f>ROUND(SUM(AU62:AU63),5)</f>
        <v>0</v>
      </c>
      <c r="AV61" s="93">
        <f>ROUND(AZ61*L29,2)</f>
        <v>0</v>
      </c>
      <c r="AW61" s="93">
        <f>ROUND(BA61*L30,2)</f>
        <v>0</v>
      </c>
      <c r="AX61" s="93">
        <f>ROUND(BB61*L29,2)</f>
        <v>0</v>
      </c>
      <c r="AY61" s="93">
        <f>ROUND(BC61*L30,2)</f>
        <v>0</v>
      </c>
      <c r="AZ61" s="93">
        <f>ROUND(SUM(AZ62:AZ63),2)</f>
        <v>0</v>
      </c>
      <c r="BA61" s="93">
        <f>ROUND(SUM(BA62:BA63),2)</f>
        <v>0</v>
      </c>
      <c r="BB61" s="93">
        <f>ROUND(SUM(BB62:BB63),2)</f>
        <v>0</v>
      </c>
      <c r="BC61" s="93">
        <f>ROUND(SUM(BC62:BC63),2)</f>
        <v>0</v>
      </c>
      <c r="BD61" s="95">
        <f>ROUND(SUM(BD62:BD63),2)</f>
        <v>0</v>
      </c>
      <c r="BS61" s="96" t="s">
        <v>72</v>
      </c>
      <c r="BT61" s="96" t="s">
        <v>80</v>
      </c>
      <c r="BU61" s="96" t="s">
        <v>74</v>
      </c>
      <c r="BV61" s="96" t="s">
        <v>75</v>
      </c>
      <c r="BW61" s="96" t="s">
        <v>100</v>
      </c>
      <c r="BX61" s="96" t="s">
        <v>5</v>
      </c>
      <c r="CL61" s="96" t="s">
        <v>19</v>
      </c>
      <c r="CM61" s="96" t="s">
        <v>82</v>
      </c>
    </row>
    <row r="62" spans="1:91" s="4" customFormat="1" ht="16.5" customHeight="1">
      <c r="A62" s="97" t="s">
        <v>83</v>
      </c>
      <c r="B62" s="52"/>
      <c r="C62" s="98"/>
      <c r="D62" s="98"/>
      <c r="E62" s="334" t="s">
        <v>101</v>
      </c>
      <c r="F62" s="334"/>
      <c r="G62" s="334"/>
      <c r="H62" s="334"/>
      <c r="I62" s="334"/>
      <c r="J62" s="98"/>
      <c r="K62" s="334" t="s">
        <v>99</v>
      </c>
      <c r="L62" s="334"/>
      <c r="M62" s="334"/>
      <c r="N62" s="334"/>
      <c r="O62" s="334"/>
      <c r="P62" s="334"/>
      <c r="Q62" s="334"/>
      <c r="R62" s="334"/>
      <c r="S62" s="334"/>
      <c r="T62" s="334"/>
      <c r="U62" s="334"/>
      <c r="V62" s="334"/>
      <c r="W62" s="334"/>
      <c r="X62" s="334"/>
      <c r="Y62" s="334"/>
      <c r="Z62" s="334"/>
      <c r="AA62" s="334"/>
      <c r="AB62" s="334"/>
      <c r="AC62" s="334"/>
      <c r="AD62" s="334"/>
      <c r="AE62" s="334"/>
      <c r="AF62" s="334"/>
      <c r="AG62" s="361">
        <f>'SO 03.1 - Propustek v km ...'!J32</f>
        <v>0</v>
      </c>
      <c r="AH62" s="362"/>
      <c r="AI62" s="362"/>
      <c r="AJ62" s="362"/>
      <c r="AK62" s="362"/>
      <c r="AL62" s="362"/>
      <c r="AM62" s="362"/>
      <c r="AN62" s="361">
        <f t="shared" si="0"/>
        <v>0</v>
      </c>
      <c r="AO62" s="362"/>
      <c r="AP62" s="362"/>
      <c r="AQ62" s="99" t="s">
        <v>85</v>
      </c>
      <c r="AR62" s="54"/>
      <c r="AS62" s="100">
        <v>0</v>
      </c>
      <c r="AT62" s="101">
        <f t="shared" si="1"/>
        <v>0</v>
      </c>
      <c r="AU62" s="102">
        <f>'SO 03.1 - Propustek v km ...'!P95</f>
        <v>0</v>
      </c>
      <c r="AV62" s="101">
        <f>'SO 03.1 - Propustek v km ...'!J35</f>
        <v>0</v>
      </c>
      <c r="AW62" s="101">
        <f>'SO 03.1 - Propustek v km ...'!J36</f>
        <v>0</v>
      </c>
      <c r="AX62" s="101">
        <f>'SO 03.1 - Propustek v km ...'!J37</f>
        <v>0</v>
      </c>
      <c r="AY62" s="101">
        <f>'SO 03.1 - Propustek v km ...'!J38</f>
        <v>0</v>
      </c>
      <c r="AZ62" s="101">
        <f>'SO 03.1 - Propustek v km ...'!F35</f>
        <v>0</v>
      </c>
      <c r="BA62" s="101">
        <f>'SO 03.1 - Propustek v km ...'!F36</f>
        <v>0</v>
      </c>
      <c r="BB62" s="101">
        <f>'SO 03.1 - Propustek v km ...'!F37</f>
        <v>0</v>
      </c>
      <c r="BC62" s="101">
        <f>'SO 03.1 - Propustek v km ...'!F38</f>
        <v>0</v>
      </c>
      <c r="BD62" s="103">
        <f>'SO 03.1 - Propustek v km ...'!F39</f>
        <v>0</v>
      </c>
      <c r="BT62" s="104" t="s">
        <v>82</v>
      </c>
      <c r="BV62" s="104" t="s">
        <v>75</v>
      </c>
      <c r="BW62" s="104" t="s">
        <v>102</v>
      </c>
      <c r="BX62" s="104" t="s">
        <v>100</v>
      </c>
      <c r="CL62" s="104" t="s">
        <v>19</v>
      </c>
    </row>
    <row r="63" spans="1:91" s="4" customFormat="1" ht="16.5" customHeight="1">
      <c r="A63" s="97" t="s">
        <v>83</v>
      </c>
      <c r="B63" s="52"/>
      <c r="C63" s="98"/>
      <c r="D63" s="98"/>
      <c r="E63" s="334" t="s">
        <v>103</v>
      </c>
      <c r="F63" s="334"/>
      <c r="G63" s="334"/>
      <c r="H63" s="334"/>
      <c r="I63" s="334"/>
      <c r="J63" s="98"/>
      <c r="K63" s="334" t="s">
        <v>104</v>
      </c>
      <c r="L63" s="334"/>
      <c r="M63" s="334"/>
      <c r="N63" s="334"/>
      <c r="O63" s="334"/>
      <c r="P63" s="334"/>
      <c r="Q63" s="334"/>
      <c r="R63" s="334"/>
      <c r="S63" s="334"/>
      <c r="T63" s="334"/>
      <c r="U63" s="334"/>
      <c r="V63" s="334"/>
      <c r="W63" s="334"/>
      <c r="X63" s="334"/>
      <c r="Y63" s="334"/>
      <c r="Z63" s="334"/>
      <c r="AA63" s="334"/>
      <c r="AB63" s="334"/>
      <c r="AC63" s="334"/>
      <c r="AD63" s="334"/>
      <c r="AE63" s="334"/>
      <c r="AF63" s="334"/>
      <c r="AG63" s="361">
        <f>'SO 03.2 - Svršek v km 35,891'!J32</f>
        <v>0</v>
      </c>
      <c r="AH63" s="362"/>
      <c r="AI63" s="362"/>
      <c r="AJ63" s="362"/>
      <c r="AK63" s="362"/>
      <c r="AL63" s="362"/>
      <c r="AM63" s="362"/>
      <c r="AN63" s="361">
        <f t="shared" si="0"/>
        <v>0</v>
      </c>
      <c r="AO63" s="362"/>
      <c r="AP63" s="362"/>
      <c r="AQ63" s="99" t="s">
        <v>85</v>
      </c>
      <c r="AR63" s="54"/>
      <c r="AS63" s="100">
        <v>0</v>
      </c>
      <c r="AT63" s="101">
        <f t="shared" si="1"/>
        <v>0</v>
      </c>
      <c r="AU63" s="102">
        <f>'SO 03.2 - Svršek v km 35,891'!P88</f>
        <v>0</v>
      </c>
      <c r="AV63" s="101">
        <f>'SO 03.2 - Svršek v km 35,891'!J35</f>
        <v>0</v>
      </c>
      <c r="AW63" s="101">
        <f>'SO 03.2 - Svršek v km 35,891'!J36</f>
        <v>0</v>
      </c>
      <c r="AX63" s="101">
        <f>'SO 03.2 - Svršek v km 35,891'!J37</f>
        <v>0</v>
      </c>
      <c r="AY63" s="101">
        <f>'SO 03.2 - Svršek v km 35,891'!J38</f>
        <v>0</v>
      </c>
      <c r="AZ63" s="101">
        <f>'SO 03.2 - Svršek v km 35,891'!F35</f>
        <v>0</v>
      </c>
      <c r="BA63" s="101">
        <f>'SO 03.2 - Svršek v km 35,891'!F36</f>
        <v>0</v>
      </c>
      <c r="BB63" s="101">
        <f>'SO 03.2 - Svršek v km 35,891'!F37</f>
        <v>0</v>
      </c>
      <c r="BC63" s="101">
        <f>'SO 03.2 - Svršek v km 35,891'!F38</f>
        <v>0</v>
      </c>
      <c r="BD63" s="103">
        <f>'SO 03.2 - Svršek v km 35,891'!F39</f>
        <v>0</v>
      </c>
      <c r="BT63" s="104" t="s">
        <v>82</v>
      </c>
      <c r="BV63" s="104" t="s">
        <v>75</v>
      </c>
      <c r="BW63" s="104" t="s">
        <v>105</v>
      </c>
      <c r="BX63" s="104" t="s">
        <v>100</v>
      </c>
      <c r="CL63" s="104" t="s">
        <v>19</v>
      </c>
    </row>
    <row r="64" spans="1:91" s="7" customFormat="1" ht="16.5" customHeight="1">
      <c r="B64" s="87"/>
      <c r="C64" s="88"/>
      <c r="D64" s="333" t="s">
        <v>106</v>
      </c>
      <c r="E64" s="333"/>
      <c r="F64" s="333"/>
      <c r="G64" s="333"/>
      <c r="H64" s="333"/>
      <c r="I64" s="89"/>
      <c r="J64" s="333" t="s">
        <v>107</v>
      </c>
      <c r="K64" s="333"/>
      <c r="L64" s="333"/>
      <c r="M64" s="333"/>
      <c r="N64" s="333"/>
      <c r="O64" s="333"/>
      <c r="P64" s="333"/>
      <c r="Q64" s="333"/>
      <c r="R64" s="333"/>
      <c r="S64" s="333"/>
      <c r="T64" s="333"/>
      <c r="U64" s="333"/>
      <c r="V64" s="333"/>
      <c r="W64" s="333"/>
      <c r="X64" s="333"/>
      <c r="Y64" s="333"/>
      <c r="Z64" s="333"/>
      <c r="AA64" s="333"/>
      <c r="AB64" s="333"/>
      <c r="AC64" s="333"/>
      <c r="AD64" s="333"/>
      <c r="AE64" s="333"/>
      <c r="AF64" s="333"/>
      <c r="AG64" s="359">
        <f>ROUND(SUM(AG65:AG66),2)</f>
        <v>0</v>
      </c>
      <c r="AH64" s="360"/>
      <c r="AI64" s="360"/>
      <c r="AJ64" s="360"/>
      <c r="AK64" s="360"/>
      <c r="AL64" s="360"/>
      <c r="AM64" s="360"/>
      <c r="AN64" s="367">
        <f t="shared" si="0"/>
        <v>0</v>
      </c>
      <c r="AO64" s="360"/>
      <c r="AP64" s="360"/>
      <c r="AQ64" s="90" t="s">
        <v>79</v>
      </c>
      <c r="AR64" s="91"/>
      <c r="AS64" s="92">
        <f>ROUND(SUM(AS65:AS66),2)</f>
        <v>0</v>
      </c>
      <c r="AT64" s="93">
        <f t="shared" si="1"/>
        <v>0</v>
      </c>
      <c r="AU64" s="94">
        <f>ROUND(SUM(AU65:AU66),5)</f>
        <v>0</v>
      </c>
      <c r="AV64" s="93">
        <f>ROUND(AZ64*L29,2)</f>
        <v>0</v>
      </c>
      <c r="AW64" s="93">
        <f>ROUND(BA64*L30,2)</f>
        <v>0</v>
      </c>
      <c r="AX64" s="93">
        <f>ROUND(BB64*L29,2)</f>
        <v>0</v>
      </c>
      <c r="AY64" s="93">
        <f>ROUND(BC64*L30,2)</f>
        <v>0</v>
      </c>
      <c r="AZ64" s="93">
        <f>ROUND(SUM(AZ65:AZ66),2)</f>
        <v>0</v>
      </c>
      <c r="BA64" s="93">
        <f>ROUND(SUM(BA65:BA66),2)</f>
        <v>0</v>
      </c>
      <c r="BB64" s="93">
        <f>ROUND(SUM(BB65:BB66),2)</f>
        <v>0</v>
      </c>
      <c r="BC64" s="93">
        <f>ROUND(SUM(BC65:BC66),2)</f>
        <v>0</v>
      </c>
      <c r="BD64" s="95">
        <f>ROUND(SUM(BD65:BD66),2)</f>
        <v>0</v>
      </c>
      <c r="BS64" s="96" t="s">
        <v>72</v>
      </c>
      <c r="BT64" s="96" t="s">
        <v>80</v>
      </c>
      <c r="BU64" s="96" t="s">
        <v>74</v>
      </c>
      <c r="BV64" s="96" t="s">
        <v>75</v>
      </c>
      <c r="BW64" s="96" t="s">
        <v>108</v>
      </c>
      <c r="BX64" s="96" t="s">
        <v>5</v>
      </c>
      <c r="CL64" s="96" t="s">
        <v>19</v>
      </c>
      <c r="CM64" s="96" t="s">
        <v>82</v>
      </c>
    </row>
    <row r="65" spans="1:91" s="4" customFormat="1" ht="16.5" customHeight="1">
      <c r="A65" s="97" t="s">
        <v>83</v>
      </c>
      <c r="B65" s="52"/>
      <c r="C65" s="98"/>
      <c r="D65" s="98"/>
      <c r="E65" s="334" t="s">
        <v>109</v>
      </c>
      <c r="F65" s="334"/>
      <c r="G65" s="334"/>
      <c r="H65" s="334"/>
      <c r="I65" s="334"/>
      <c r="J65" s="98"/>
      <c r="K65" s="334" t="s">
        <v>107</v>
      </c>
      <c r="L65" s="334"/>
      <c r="M65" s="334"/>
      <c r="N65" s="334"/>
      <c r="O65" s="334"/>
      <c r="P65" s="334"/>
      <c r="Q65" s="334"/>
      <c r="R65" s="334"/>
      <c r="S65" s="334"/>
      <c r="T65" s="334"/>
      <c r="U65" s="334"/>
      <c r="V65" s="334"/>
      <c r="W65" s="334"/>
      <c r="X65" s="334"/>
      <c r="Y65" s="334"/>
      <c r="Z65" s="334"/>
      <c r="AA65" s="334"/>
      <c r="AB65" s="334"/>
      <c r="AC65" s="334"/>
      <c r="AD65" s="334"/>
      <c r="AE65" s="334"/>
      <c r="AF65" s="334"/>
      <c r="AG65" s="361">
        <f>'SO 04.1 - Propustek v km ...'!J32</f>
        <v>0</v>
      </c>
      <c r="AH65" s="362"/>
      <c r="AI65" s="362"/>
      <c r="AJ65" s="362"/>
      <c r="AK65" s="362"/>
      <c r="AL65" s="362"/>
      <c r="AM65" s="362"/>
      <c r="AN65" s="361">
        <f t="shared" si="0"/>
        <v>0</v>
      </c>
      <c r="AO65" s="362"/>
      <c r="AP65" s="362"/>
      <c r="AQ65" s="99" t="s">
        <v>85</v>
      </c>
      <c r="AR65" s="54"/>
      <c r="AS65" s="100">
        <v>0</v>
      </c>
      <c r="AT65" s="101">
        <f t="shared" si="1"/>
        <v>0</v>
      </c>
      <c r="AU65" s="102">
        <f>'SO 04.1 - Propustek v km ...'!P95</f>
        <v>0</v>
      </c>
      <c r="AV65" s="101">
        <f>'SO 04.1 - Propustek v km ...'!J35</f>
        <v>0</v>
      </c>
      <c r="AW65" s="101">
        <f>'SO 04.1 - Propustek v km ...'!J36</f>
        <v>0</v>
      </c>
      <c r="AX65" s="101">
        <f>'SO 04.1 - Propustek v km ...'!J37</f>
        <v>0</v>
      </c>
      <c r="AY65" s="101">
        <f>'SO 04.1 - Propustek v km ...'!J38</f>
        <v>0</v>
      </c>
      <c r="AZ65" s="101">
        <f>'SO 04.1 - Propustek v km ...'!F35</f>
        <v>0</v>
      </c>
      <c r="BA65" s="101">
        <f>'SO 04.1 - Propustek v km ...'!F36</f>
        <v>0</v>
      </c>
      <c r="BB65" s="101">
        <f>'SO 04.1 - Propustek v km ...'!F37</f>
        <v>0</v>
      </c>
      <c r="BC65" s="101">
        <f>'SO 04.1 - Propustek v km ...'!F38</f>
        <v>0</v>
      </c>
      <c r="BD65" s="103">
        <f>'SO 04.1 - Propustek v km ...'!F39</f>
        <v>0</v>
      </c>
      <c r="BT65" s="104" t="s">
        <v>82</v>
      </c>
      <c r="BV65" s="104" t="s">
        <v>75</v>
      </c>
      <c r="BW65" s="104" t="s">
        <v>110</v>
      </c>
      <c r="BX65" s="104" t="s">
        <v>108</v>
      </c>
      <c r="CL65" s="104" t="s">
        <v>19</v>
      </c>
    </row>
    <row r="66" spans="1:91" s="4" customFormat="1" ht="16.5" customHeight="1">
      <c r="A66" s="97" t="s">
        <v>83</v>
      </c>
      <c r="B66" s="52"/>
      <c r="C66" s="98"/>
      <c r="D66" s="98"/>
      <c r="E66" s="334" t="s">
        <v>111</v>
      </c>
      <c r="F66" s="334"/>
      <c r="G66" s="334"/>
      <c r="H66" s="334"/>
      <c r="I66" s="334"/>
      <c r="J66" s="98"/>
      <c r="K66" s="334" t="s">
        <v>112</v>
      </c>
      <c r="L66" s="334"/>
      <c r="M66" s="334"/>
      <c r="N66" s="334"/>
      <c r="O66" s="334"/>
      <c r="P66" s="334"/>
      <c r="Q66" s="334"/>
      <c r="R66" s="334"/>
      <c r="S66" s="334"/>
      <c r="T66" s="334"/>
      <c r="U66" s="334"/>
      <c r="V66" s="334"/>
      <c r="W66" s="334"/>
      <c r="X66" s="334"/>
      <c r="Y66" s="334"/>
      <c r="Z66" s="334"/>
      <c r="AA66" s="334"/>
      <c r="AB66" s="334"/>
      <c r="AC66" s="334"/>
      <c r="AD66" s="334"/>
      <c r="AE66" s="334"/>
      <c r="AF66" s="334"/>
      <c r="AG66" s="361">
        <f>'SO 04.2 - Svršek v km 36,338'!J32</f>
        <v>0</v>
      </c>
      <c r="AH66" s="362"/>
      <c r="AI66" s="362"/>
      <c r="AJ66" s="362"/>
      <c r="AK66" s="362"/>
      <c r="AL66" s="362"/>
      <c r="AM66" s="362"/>
      <c r="AN66" s="361">
        <f t="shared" si="0"/>
        <v>0</v>
      </c>
      <c r="AO66" s="362"/>
      <c r="AP66" s="362"/>
      <c r="AQ66" s="99" t="s">
        <v>85</v>
      </c>
      <c r="AR66" s="54"/>
      <c r="AS66" s="100">
        <v>0</v>
      </c>
      <c r="AT66" s="101">
        <f t="shared" si="1"/>
        <v>0</v>
      </c>
      <c r="AU66" s="102">
        <f>'SO 04.2 - Svršek v km 36,338'!P88</f>
        <v>0</v>
      </c>
      <c r="AV66" s="101">
        <f>'SO 04.2 - Svršek v km 36,338'!J35</f>
        <v>0</v>
      </c>
      <c r="AW66" s="101">
        <f>'SO 04.2 - Svršek v km 36,338'!J36</f>
        <v>0</v>
      </c>
      <c r="AX66" s="101">
        <f>'SO 04.2 - Svršek v km 36,338'!J37</f>
        <v>0</v>
      </c>
      <c r="AY66" s="101">
        <f>'SO 04.2 - Svršek v km 36,338'!J38</f>
        <v>0</v>
      </c>
      <c r="AZ66" s="101">
        <f>'SO 04.2 - Svršek v km 36,338'!F35</f>
        <v>0</v>
      </c>
      <c r="BA66" s="101">
        <f>'SO 04.2 - Svršek v km 36,338'!F36</f>
        <v>0</v>
      </c>
      <c r="BB66" s="101">
        <f>'SO 04.2 - Svršek v km 36,338'!F37</f>
        <v>0</v>
      </c>
      <c r="BC66" s="101">
        <f>'SO 04.2 - Svršek v km 36,338'!F38</f>
        <v>0</v>
      </c>
      <c r="BD66" s="103">
        <f>'SO 04.2 - Svršek v km 36,338'!F39</f>
        <v>0</v>
      </c>
      <c r="BT66" s="104" t="s">
        <v>82</v>
      </c>
      <c r="BV66" s="104" t="s">
        <v>75</v>
      </c>
      <c r="BW66" s="104" t="s">
        <v>113</v>
      </c>
      <c r="BX66" s="104" t="s">
        <v>108</v>
      </c>
      <c r="CL66" s="104" t="s">
        <v>19</v>
      </c>
    </row>
    <row r="67" spans="1:91" s="7" customFormat="1" ht="16.5" customHeight="1">
      <c r="B67" s="87"/>
      <c r="C67" s="88"/>
      <c r="D67" s="333" t="s">
        <v>114</v>
      </c>
      <c r="E67" s="333"/>
      <c r="F67" s="333"/>
      <c r="G67" s="333"/>
      <c r="H67" s="333"/>
      <c r="I67" s="89"/>
      <c r="J67" s="333" t="s">
        <v>115</v>
      </c>
      <c r="K67" s="333"/>
      <c r="L67" s="333"/>
      <c r="M67" s="333"/>
      <c r="N67" s="333"/>
      <c r="O67" s="333"/>
      <c r="P67" s="333"/>
      <c r="Q67" s="333"/>
      <c r="R67" s="333"/>
      <c r="S67" s="333"/>
      <c r="T67" s="333"/>
      <c r="U67" s="333"/>
      <c r="V67" s="333"/>
      <c r="W67" s="333"/>
      <c r="X67" s="333"/>
      <c r="Y67" s="333"/>
      <c r="Z67" s="333"/>
      <c r="AA67" s="333"/>
      <c r="AB67" s="333"/>
      <c r="AC67" s="333"/>
      <c r="AD67" s="333"/>
      <c r="AE67" s="333"/>
      <c r="AF67" s="333"/>
      <c r="AG67" s="359">
        <f>ROUND(SUM(AG68:AG69),2)</f>
        <v>0</v>
      </c>
      <c r="AH67" s="360"/>
      <c r="AI67" s="360"/>
      <c r="AJ67" s="360"/>
      <c r="AK67" s="360"/>
      <c r="AL67" s="360"/>
      <c r="AM67" s="360"/>
      <c r="AN67" s="367">
        <f t="shared" si="0"/>
        <v>0</v>
      </c>
      <c r="AO67" s="360"/>
      <c r="AP67" s="360"/>
      <c r="AQ67" s="90" t="s">
        <v>79</v>
      </c>
      <c r="AR67" s="91"/>
      <c r="AS67" s="92">
        <f>ROUND(SUM(AS68:AS69),2)</f>
        <v>0</v>
      </c>
      <c r="AT67" s="93">
        <f t="shared" si="1"/>
        <v>0</v>
      </c>
      <c r="AU67" s="94">
        <f>ROUND(SUM(AU68:AU69),5)</f>
        <v>0</v>
      </c>
      <c r="AV67" s="93">
        <f>ROUND(AZ67*L29,2)</f>
        <v>0</v>
      </c>
      <c r="AW67" s="93">
        <f>ROUND(BA67*L30,2)</f>
        <v>0</v>
      </c>
      <c r="AX67" s="93">
        <f>ROUND(BB67*L29,2)</f>
        <v>0</v>
      </c>
      <c r="AY67" s="93">
        <f>ROUND(BC67*L30,2)</f>
        <v>0</v>
      </c>
      <c r="AZ67" s="93">
        <f>ROUND(SUM(AZ68:AZ69),2)</f>
        <v>0</v>
      </c>
      <c r="BA67" s="93">
        <f>ROUND(SUM(BA68:BA69),2)</f>
        <v>0</v>
      </c>
      <c r="BB67" s="93">
        <f>ROUND(SUM(BB68:BB69),2)</f>
        <v>0</v>
      </c>
      <c r="BC67" s="93">
        <f>ROUND(SUM(BC68:BC69),2)</f>
        <v>0</v>
      </c>
      <c r="BD67" s="95">
        <f>ROUND(SUM(BD68:BD69),2)</f>
        <v>0</v>
      </c>
      <c r="BS67" s="96" t="s">
        <v>72</v>
      </c>
      <c r="BT67" s="96" t="s">
        <v>80</v>
      </c>
      <c r="BU67" s="96" t="s">
        <v>74</v>
      </c>
      <c r="BV67" s="96" t="s">
        <v>75</v>
      </c>
      <c r="BW67" s="96" t="s">
        <v>116</v>
      </c>
      <c r="BX67" s="96" t="s">
        <v>5</v>
      </c>
      <c r="CL67" s="96" t="s">
        <v>19</v>
      </c>
      <c r="CM67" s="96" t="s">
        <v>82</v>
      </c>
    </row>
    <row r="68" spans="1:91" s="4" customFormat="1" ht="16.5" customHeight="1">
      <c r="A68" s="97" t="s">
        <v>83</v>
      </c>
      <c r="B68" s="52"/>
      <c r="C68" s="98"/>
      <c r="D68" s="98"/>
      <c r="E68" s="334" t="s">
        <v>117</v>
      </c>
      <c r="F68" s="334"/>
      <c r="G68" s="334"/>
      <c r="H68" s="334"/>
      <c r="I68" s="334"/>
      <c r="J68" s="98"/>
      <c r="K68" s="334" t="s">
        <v>115</v>
      </c>
      <c r="L68" s="334"/>
      <c r="M68" s="334"/>
      <c r="N68" s="334"/>
      <c r="O68" s="334"/>
      <c r="P68" s="334"/>
      <c r="Q68" s="334"/>
      <c r="R68" s="334"/>
      <c r="S68" s="334"/>
      <c r="T68" s="334"/>
      <c r="U68" s="334"/>
      <c r="V68" s="334"/>
      <c r="W68" s="334"/>
      <c r="X68" s="334"/>
      <c r="Y68" s="334"/>
      <c r="Z68" s="334"/>
      <c r="AA68" s="334"/>
      <c r="AB68" s="334"/>
      <c r="AC68" s="334"/>
      <c r="AD68" s="334"/>
      <c r="AE68" s="334"/>
      <c r="AF68" s="334"/>
      <c r="AG68" s="361">
        <f>'SO 05.1 - Propustek v km ...'!J32</f>
        <v>0</v>
      </c>
      <c r="AH68" s="362"/>
      <c r="AI68" s="362"/>
      <c r="AJ68" s="362"/>
      <c r="AK68" s="362"/>
      <c r="AL68" s="362"/>
      <c r="AM68" s="362"/>
      <c r="AN68" s="361">
        <f t="shared" si="0"/>
        <v>0</v>
      </c>
      <c r="AO68" s="362"/>
      <c r="AP68" s="362"/>
      <c r="AQ68" s="99" t="s">
        <v>85</v>
      </c>
      <c r="AR68" s="54"/>
      <c r="AS68" s="100">
        <v>0</v>
      </c>
      <c r="AT68" s="101">
        <f t="shared" si="1"/>
        <v>0</v>
      </c>
      <c r="AU68" s="102">
        <f>'SO 05.1 - Propustek v km ...'!P91</f>
        <v>0</v>
      </c>
      <c r="AV68" s="101">
        <f>'SO 05.1 - Propustek v km ...'!J35</f>
        <v>0</v>
      </c>
      <c r="AW68" s="101">
        <f>'SO 05.1 - Propustek v km ...'!J36</f>
        <v>0</v>
      </c>
      <c r="AX68" s="101">
        <f>'SO 05.1 - Propustek v km ...'!J37</f>
        <v>0</v>
      </c>
      <c r="AY68" s="101">
        <f>'SO 05.1 - Propustek v km ...'!J38</f>
        <v>0</v>
      </c>
      <c r="AZ68" s="101">
        <f>'SO 05.1 - Propustek v km ...'!F35</f>
        <v>0</v>
      </c>
      <c r="BA68" s="101">
        <f>'SO 05.1 - Propustek v km ...'!F36</f>
        <v>0</v>
      </c>
      <c r="BB68" s="101">
        <f>'SO 05.1 - Propustek v km ...'!F37</f>
        <v>0</v>
      </c>
      <c r="BC68" s="101">
        <f>'SO 05.1 - Propustek v km ...'!F38</f>
        <v>0</v>
      </c>
      <c r="BD68" s="103">
        <f>'SO 05.1 - Propustek v km ...'!F39</f>
        <v>0</v>
      </c>
      <c r="BT68" s="104" t="s">
        <v>82</v>
      </c>
      <c r="BV68" s="104" t="s">
        <v>75</v>
      </c>
      <c r="BW68" s="104" t="s">
        <v>118</v>
      </c>
      <c r="BX68" s="104" t="s">
        <v>116</v>
      </c>
      <c r="CL68" s="104" t="s">
        <v>19</v>
      </c>
    </row>
    <row r="69" spans="1:91" s="4" customFormat="1" ht="16.5" customHeight="1">
      <c r="A69" s="97" t="s">
        <v>83</v>
      </c>
      <c r="B69" s="52"/>
      <c r="C69" s="98"/>
      <c r="D69" s="98"/>
      <c r="E69" s="334" t="s">
        <v>119</v>
      </c>
      <c r="F69" s="334"/>
      <c r="G69" s="334"/>
      <c r="H69" s="334"/>
      <c r="I69" s="334"/>
      <c r="J69" s="98"/>
      <c r="K69" s="334" t="s">
        <v>120</v>
      </c>
      <c r="L69" s="334"/>
      <c r="M69" s="334"/>
      <c r="N69" s="334"/>
      <c r="O69" s="334"/>
      <c r="P69" s="334"/>
      <c r="Q69" s="334"/>
      <c r="R69" s="334"/>
      <c r="S69" s="334"/>
      <c r="T69" s="334"/>
      <c r="U69" s="334"/>
      <c r="V69" s="334"/>
      <c r="W69" s="334"/>
      <c r="X69" s="334"/>
      <c r="Y69" s="334"/>
      <c r="Z69" s="334"/>
      <c r="AA69" s="334"/>
      <c r="AB69" s="334"/>
      <c r="AC69" s="334"/>
      <c r="AD69" s="334"/>
      <c r="AE69" s="334"/>
      <c r="AF69" s="334"/>
      <c r="AG69" s="361">
        <f>'SO 05.2 - Svršek v km 36,633'!J32</f>
        <v>0</v>
      </c>
      <c r="AH69" s="362"/>
      <c r="AI69" s="362"/>
      <c r="AJ69" s="362"/>
      <c r="AK69" s="362"/>
      <c r="AL69" s="362"/>
      <c r="AM69" s="362"/>
      <c r="AN69" s="361">
        <f t="shared" si="0"/>
        <v>0</v>
      </c>
      <c r="AO69" s="362"/>
      <c r="AP69" s="362"/>
      <c r="AQ69" s="99" t="s">
        <v>85</v>
      </c>
      <c r="AR69" s="54"/>
      <c r="AS69" s="100">
        <v>0</v>
      </c>
      <c r="AT69" s="101">
        <f t="shared" si="1"/>
        <v>0</v>
      </c>
      <c r="AU69" s="102">
        <f>'SO 05.2 - Svršek v km 36,633'!P88</f>
        <v>0</v>
      </c>
      <c r="AV69" s="101">
        <f>'SO 05.2 - Svršek v km 36,633'!J35</f>
        <v>0</v>
      </c>
      <c r="AW69" s="101">
        <f>'SO 05.2 - Svršek v km 36,633'!J36</f>
        <v>0</v>
      </c>
      <c r="AX69" s="101">
        <f>'SO 05.2 - Svršek v km 36,633'!J37</f>
        <v>0</v>
      </c>
      <c r="AY69" s="101">
        <f>'SO 05.2 - Svršek v km 36,633'!J38</f>
        <v>0</v>
      </c>
      <c r="AZ69" s="101">
        <f>'SO 05.2 - Svršek v km 36,633'!F35</f>
        <v>0</v>
      </c>
      <c r="BA69" s="101">
        <f>'SO 05.2 - Svršek v km 36,633'!F36</f>
        <v>0</v>
      </c>
      <c r="BB69" s="101">
        <f>'SO 05.2 - Svršek v km 36,633'!F37</f>
        <v>0</v>
      </c>
      <c r="BC69" s="101">
        <f>'SO 05.2 - Svršek v km 36,633'!F38</f>
        <v>0</v>
      </c>
      <c r="BD69" s="103">
        <f>'SO 05.2 - Svršek v km 36,633'!F39</f>
        <v>0</v>
      </c>
      <c r="BT69" s="104" t="s">
        <v>82</v>
      </c>
      <c r="BV69" s="104" t="s">
        <v>75</v>
      </c>
      <c r="BW69" s="104" t="s">
        <v>121</v>
      </c>
      <c r="BX69" s="104" t="s">
        <v>116</v>
      </c>
      <c r="CL69" s="104" t="s">
        <v>19</v>
      </c>
    </row>
    <row r="70" spans="1:91" s="7" customFormat="1" ht="16.5" customHeight="1">
      <c r="A70" s="97" t="s">
        <v>83</v>
      </c>
      <c r="B70" s="87"/>
      <c r="C70" s="88"/>
      <c r="D70" s="333" t="s">
        <v>122</v>
      </c>
      <c r="E70" s="333"/>
      <c r="F70" s="333"/>
      <c r="G70" s="333"/>
      <c r="H70" s="333"/>
      <c r="I70" s="89"/>
      <c r="J70" s="333" t="s">
        <v>123</v>
      </c>
      <c r="K70" s="333"/>
      <c r="L70" s="333"/>
      <c r="M70" s="333"/>
      <c r="N70" s="333"/>
      <c r="O70" s="333"/>
      <c r="P70" s="333"/>
      <c r="Q70" s="333"/>
      <c r="R70" s="333"/>
      <c r="S70" s="333"/>
      <c r="T70" s="333"/>
      <c r="U70" s="333"/>
      <c r="V70" s="333"/>
      <c r="W70" s="333"/>
      <c r="X70" s="333"/>
      <c r="Y70" s="333"/>
      <c r="Z70" s="333"/>
      <c r="AA70" s="333"/>
      <c r="AB70" s="333"/>
      <c r="AC70" s="333"/>
      <c r="AD70" s="333"/>
      <c r="AE70" s="333"/>
      <c r="AF70" s="333"/>
      <c r="AG70" s="367">
        <f>'VRN - Vedlejší rozpočtové...'!J30</f>
        <v>0</v>
      </c>
      <c r="AH70" s="360"/>
      <c r="AI70" s="360"/>
      <c r="AJ70" s="360"/>
      <c r="AK70" s="360"/>
      <c r="AL70" s="360"/>
      <c r="AM70" s="360"/>
      <c r="AN70" s="367">
        <f t="shared" si="0"/>
        <v>0</v>
      </c>
      <c r="AO70" s="360"/>
      <c r="AP70" s="360"/>
      <c r="AQ70" s="90" t="s">
        <v>79</v>
      </c>
      <c r="AR70" s="91"/>
      <c r="AS70" s="105">
        <v>0</v>
      </c>
      <c r="AT70" s="106">
        <f t="shared" si="1"/>
        <v>0</v>
      </c>
      <c r="AU70" s="107">
        <f>'VRN - Vedlejší rozpočtové...'!P86</f>
        <v>0</v>
      </c>
      <c r="AV70" s="106">
        <f>'VRN - Vedlejší rozpočtové...'!J33</f>
        <v>0</v>
      </c>
      <c r="AW70" s="106">
        <f>'VRN - Vedlejší rozpočtové...'!J34</f>
        <v>0</v>
      </c>
      <c r="AX70" s="106">
        <f>'VRN - Vedlejší rozpočtové...'!J35</f>
        <v>0</v>
      </c>
      <c r="AY70" s="106">
        <f>'VRN - Vedlejší rozpočtové...'!J36</f>
        <v>0</v>
      </c>
      <c r="AZ70" s="106">
        <f>'VRN - Vedlejší rozpočtové...'!F33</f>
        <v>0</v>
      </c>
      <c r="BA70" s="106">
        <f>'VRN - Vedlejší rozpočtové...'!F34</f>
        <v>0</v>
      </c>
      <c r="BB70" s="106">
        <f>'VRN - Vedlejší rozpočtové...'!F35</f>
        <v>0</v>
      </c>
      <c r="BC70" s="106">
        <f>'VRN - Vedlejší rozpočtové...'!F36</f>
        <v>0</v>
      </c>
      <c r="BD70" s="108">
        <f>'VRN - Vedlejší rozpočtové...'!F37</f>
        <v>0</v>
      </c>
      <c r="BT70" s="96" t="s">
        <v>80</v>
      </c>
      <c r="BV70" s="96" t="s">
        <v>75</v>
      </c>
      <c r="BW70" s="96" t="s">
        <v>124</v>
      </c>
      <c r="BX70" s="96" t="s">
        <v>5</v>
      </c>
      <c r="CL70" s="96" t="s">
        <v>19</v>
      </c>
      <c r="CM70" s="96" t="s">
        <v>82</v>
      </c>
    </row>
    <row r="71" spans="1:91" s="2" customFormat="1" ht="30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40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</row>
    <row r="72" spans="1:91" s="2" customFormat="1" ht="6.95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0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</row>
  </sheetData>
  <sheetProtection algorithmName="SHA-512" hashValue="ZzIwLHuD1PrmgO8Rpo9IiKtbAqiv5pwXVBE1hLHErlHSU/vViz0N8HcG+qCk+Z010//qQeiggSBzIJ1MFLSXJw==" saltValue="++ScdhIU2PUH2R7brHspadFfT7jnzGpNT8G2sJEHvAvJrXi6V+dg4whLhkBDrgs9dNxv8L+Hqoqiy9sxFJPAUA==" spinCount="100000" sheet="1" objects="1" scenarios="1" formatColumns="0" formatRows="0"/>
  <mergeCells count="102"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57:AM57"/>
    <mergeCell ref="AG52:AM52"/>
    <mergeCell ref="AG55:AM55"/>
    <mergeCell ref="AG56:AM56"/>
    <mergeCell ref="AM47:AN47"/>
    <mergeCell ref="AM49:AP49"/>
    <mergeCell ref="AM50:AP50"/>
    <mergeCell ref="AN55:AP55"/>
    <mergeCell ref="AN57:AP57"/>
    <mergeCell ref="AN56:AP56"/>
    <mergeCell ref="AN52:AP52"/>
    <mergeCell ref="AN58:AP58"/>
    <mergeCell ref="AS49:AT51"/>
    <mergeCell ref="AN54:AP54"/>
    <mergeCell ref="E69:I69"/>
    <mergeCell ref="K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L45:AO45"/>
    <mergeCell ref="E65:I65"/>
    <mergeCell ref="K65:AF65"/>
    <mergeCell ref="E66:I66"/>
    <mergeCell ref="K66:AF66"/>
    <mergeCell ref="D67:H67"/>
    <mergeCell ref="J67:AF67"/>
    <mergeCell ref="E68:I68"/>
    <mergeCell ref="K68:AF68"/>
    <mergeCell ref="AG64:AM64"/>
    <mergeCell ref="AG63:AM63"/>
    <mergeCell ref="AG62:AM62"/>
    <mergeCell ref="AG61:AM61"/>
    <mergeCell ref="AG60:AM60"/>
    <mergeCell ref="AG59:AM59"/>
    <mergeCell ref="AN64:AP64"/>
    <mergeCell ref="AN63:AP63"/>
    <mergeCell ref="AN62:AP62"/>
    <mergeCell ref="AN59:AP59"/>
    <mergeCell ref="AN61:AP61"/>
    <mergeCell ref="AN60:AP60"/>
    <mergeCell ref="AN65:AP65"/>
    <mergeCell ref="AG65:AM65"/>
    <mergeCell ref="AN66:AP66"/>
    <mergeCell ref="C52:G52"/>
    <mergeCell ref="D64:H64"/>
    <mergeCell ref="D58:H58"/>
    <mergeCell ref="D55:H55"/>
    <mergeCell ref="D61:H61"/>
    <mergeCell ref="E59:I59"/>
    <mergeCell ref="E56:I56"/>
    <mergeCell ref="E60:I60"/>
    <mergeCell ref="E62:I62"/>
    <mergeCell ref="E63:I63"/>
    <mergeCell ref="E57:I57"/>
    <mergeCell ref="I52:AF52"/>
    <mergeCell ref="J61:AF61"/>
    <mergeCell ref="J55:AF55"/>
    <mergeCell ref="J58:AF58"/>
    <mergeCell ref="J64:AF64"/>
    <mergeCell ref="K57:AF57"/>
    <mergeCell ref="K60:AF60"/>
    <mergeCell ref="K62:AF62"/>
    <mergeCell ref="K59:AF59"/>
    <mergeCell ref="K63:AF63"/>
    <mergeCell ref="K56:AF56"/>
  </mergeCells>
  <hyperlinks>
    <hyperlink ref="A56" location="'SO 01.1 - Propustek v km ...'!C2" display="/"/>
    <hyperlink ref="A57" location="'SO 01.2 - Svršek v km 35,061'!C2" display="/"/>
    <hyperlink ref="A59" location="'SO 02.1 - Propustek v km ...'!C2" display="/"/>
    <hyperlink ref="A60" location="'SO 02.2 - Svršek v km 35,532'!C2" display="/"/>
    <hyperlink ref="A62" location="'SO 03.1 - Propustek v km ...'!C2" display="/"/>
    <hyperlink ref="A63" location="'SO 03.2 - Svršek v km 35,891'!C2" display="/"/>
    <hyperlink ref="A65" location="'SO 04.1 - Propustek v km ...'!C2" display="/"/>
    <hyperlink ref="A66" location="'SO 04.2 - Svršek v km 36,338'!C2" display="/"/>
    <hyperlink ref="A68" location="'SO 05.1 - Propustek v km ...'!C2" display="/"/>
    <hyperlink ref="A69" location="'SO 05.2 - Svršek v km 36,633'!C2" display="/"/>
    <hyperlink ref="A70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3"/>
  <sheetViews>
    <sheetView showGridLines="0" topLeftCell="A76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118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125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5" t="str">
        <f>'Rekapitulace stavby'!K6</f>
        <v>Oprava propustků na trati Suchdol nad Odrou - Budišov nad Budišovkou 2022</v>
      </c>
      <c r="F7" s="376"/>
      <c r="G7" s="376"/>
      <c r="H7" s="376"/>
      <c r="L7" s="21"/>
    </row>
    <row r="8" spans="1:46" s="1" customFormat="1" ht="12" customHeight="1">
      <c r="B8" s="21"/>
      <c r="D8" s="113" t="s">
        <v>126</v>
      </c>
      <c r="L8" s="21"/>
    </row>
    <row r="9" spans="1:46" s="2" customFormat="1" ht="16.5" customHeight="1">
      <c r="A9" s="35"/>
      <c r="B9" s="40"/>
      <c r="C9" s="35"/>
      <c r="D9" s="35"/>
      <c r="E9" s="375" t="s">
        <v>1291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128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8" t="s">
        <v>1292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29. 8. 2022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30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31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9" t="str">
        <f>'Rekapitulace stavby'!E14</f>
        <v>Vyplň údaj</v>
      </c>
      <c r="F20" s="380"/>
      <c r="G20" s="380"/>
      <c r="H20" s="380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33</v>
      </c>
      <c r="E22" s="35"/>
      <c r="F22" s="35"/>
      <c r="G22" s="35"/>
      <c r="H22" s="35"/>
      <c r="I22" s="113" t="s">
        <v>26</v>
      </c>
      <c r="J22" s="104" t="str">
        <f>IF('Rekapitulace stavby'!AN16="","",'Rekapitulace stavby'!AN16)</f>
        <v/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3" t="s">
        <v>29</v>
      </c>
      <c r="J23" s="104" t="str">
        <f>IF('Rekapitulace stavby'!AN17="","",'Rekapitulace stavby'!AN17)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tr">
        <f>IF('Rekapitulace stavby'!AN19="","",'Rekapitulace stavby'!AN19)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3" t="s">
        <v>29</v>
      </c>
      <c r="J26" s="104" t="str">
        <f>IF('Rekapitulace stavby'!AN20="","",'Rekapitulace stavby'!AN20)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1" t="s">
        <v>19</v>
      </c>
      <c r="F29" s="381"/>
      <c r="G29" s="381"/>
      <c r="H29" s="381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ROUND(J91,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43</v>
      </c>
      <c r="E35" s="113" t="s">
        <v>44</v>
      </c>
      <c r="F35" s="124">
        <f>ROUND((SUM(BE91:BE242)),  2)</f>
        <v>0</v>
      </c>
      <c r="G35" s="35"/>
      <c r="H35" s="35"/>
      <c r="I35" s="125">
        <v>0.21</v>
      </c>
      <c r="J35" s="124">
        <f>ROUND(((SUM(BE91:BE242))*I35),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45</v>
      </c>
      <c r="F36" s="124">
        <f>ROUND((SUM(BF91:BF242)),  2)</f>
        <v>0</v>
      </c>
      <c r="G36" s="35"/>
      <c r="H36" s="35"/>
      <c r="I36" s="125">
        <v>0.15</v>
      </c>
      <c r="J36" s="124">
        <f>ROUND(((SUM(BF91:BF242))*I36),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ROUND((SUM(BG91:BG242)),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47</v>
      </c>
      <c r="F38" s="124">
        <f>ROUND((SUM(BH91:BH242)),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48</v>
      </c>
      <c r="F39" s="124">
        <f>ROUND((SUM(BI91:BI242)),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130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2" t="str">
        <f>E7</f>
        <v>Oprava propustků na trati Suchdol nad Odrou - Budišov nad Budišovkou 2022</v>
      </c>
      <c r="F50" s="383"/>
      <c r="G50" s="383"/>
      <c r="H50" s="38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126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2" t="s">
        <v>1291</v>
      </c>
      <c r="F52" s="384"/>
      <c r="G52" s="384"/>
      <c r="H52" s="384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128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6" t="str">
        <f>E11</f>
        <v>SO 05.1 - Propustek v km 36,633</v>
      </c>
      <c r="F54" s="384"/>
      <c r="G54" s="384"/>
      <c r="H54" s="384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OŘ Ostrava</v>
      </c>
      <c r="G56" s="37"/>
      <c r="H56" s="37"/>
      <c r="I56" s="30" t="s">
        <v>23</v>
      </c>
      <c r="J56" s="60" t="str">
        <f>IF(J14="","",J14)</f>
        <v>29. 8. 2022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železnic s.o. OŘ Ostrava</v>
      </c>
      <c r="G58" s="37"/>
      <c r="H58" s="37"/>
      <c r="I58" s="30" t="s">
        <v>33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131</v>
      </c>
      <c r="D61" s="138"/>
      <c r="E61" s="138"/>
      <c r="F61" s="138"/>
      <c r="G61" s="138"/>
      <c r="H61" s="138"/>
      <c r="I61" s="138"/>
      <c r="J61" s="139" t="s">
        <v>132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J91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133</v>
      </c>
    </row>
    <row r="64" spans="1:47" s="9" customFormat="1" ht="24.95" customHeight="1">
      <c r="B64" s="141"/>
      <c r="C64" s="142"/>
      <c r="D64" s="143" t="s">
        <v>134</v>
      </c>
      <c r="E64" s="144"/>
      <c r="F64" s="144"/>
      <c r="G64" s="144"/>
      <c r="H64" s="144"/>
      <c r="I64" s="144"/>
      <c r="J64" s="145">
        <f>J92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135</v>
      </c>
      <c r="E65" s="149"/>
      <c r="F65" s="149"/>
      <c r="G65" s="149"/>
      <c r="H65" s="149"/>
      <c r="I65" s="149"/>
      <c r="J65" s="150">
        <f>J93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137</v>
      </c>
      <c r="E66" s="149"/>
      <c r="F66" s="149"/>
      <c r="G66" s="149"/>
      <c r="H66" s="149"/>
      <c r="I66" s="149"/>
      <c r="J66" s="150">
        <f>J173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139</v>
      </c>
      <c r="E67" s="149"/>
      <c r="F67" s="149"/>
      <c r="G67" s="149"/>
      <c r="H67" s="149"/>
      <c r="I67" s="149"/>
      <c r="J67" s="150">
        <f>J183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140</v>
      </c>
      <c r="E68" s="149"/>
      <c r="F68" s="149"/>
      <c r="G68" s="149"/>
      <c r="H68" s="149"/>
      <c r="I68" s="149"/>
      <c r="J68" s="150">
        <f>J192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141</v>
      </c>
      <c r="E69" s="149"/>
      <c r="F69" s="149"/>
      <c r="G69" s="149"/>
      <c r="H69" s="149"/>
      <c r="I69" s="149"/>
      <c r="J69" s="150">
        <f>J239</f>
        <v>0</v>
      </c>
      <c r="K69" s="98"/>
      <c r="L69" s="151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5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5" customHeight="1">
      <c r="A76" s="35"/>
      <c r="B76" s="36"/>
      <c r="C76" s="24" t="s">
        <v>144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6.25" customHeight="1">
      <c r="A79" s="35"/>
      <c r="B79" s="36"/>
      <c r="C79" s="37"/>
      <c r="D79" s="37"/>
      <c r="E79" s="382" t="str">
        <f>E7</f>
        <v>Oprava propustků na trati Suchdol nad Odrou - Budišov nad Budišovkou 2022</v>
      </c>
      <c r="F79" s="383"/>
      <c r="G79" s="383"/>
      <c r="H79" s="383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" customFormat="1" ht="12" customHeight="1">
      <c r="B80" s="22"/>
      <c r="C80" s="30" t="s">
        <v>126</v>
      </c>
      <c r="D80" s="23"/>
      <c r="E80" s="23"/>
      <c r="F80" s="23"/>
      <c r="G80" s="23"/>
      <c r="H80" s="23"/>
      <c r="I80" s="23"/>
      <c r="J80" s="23"/>
      <c r="K80" s="23"/>
      <c r="L80" s="21"/>
    </row>
    <row r="81" spans="1:65" s="2" customFormat="1" ht="16.5" customHeight="1">
      <c r="A81" s="35"/>
      <c r="B81" s="36"/>
      <c r="C81" s="37"/>
      <c r="D81" s="37"/>
      <c r="E81" s="382" t="s">
        <v>1291</v>
      </c>
      <c r="F81" s="384"/>
      <c r="G81" s="384"/>
      <c r="H81" s="384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128</v>
      </c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36" t="str">
        <f>E11</f>
        <v>SO 05.1 - Propustek v km 36,633</v>
      </c>
      <c r="F83" s="384"/>
      <c r="G83" s="384"/>
      <c r="H83" s="384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F14</f>
        <v>OŘ Ostrava</v>
      </c>
      <c r="G85" s="37"/>
      <c r="H85" s="37"/>
      <c r="I85" s="30" t="s">
        <v>23</v>
      </c>
      <c r="J85" s="60" t="str">
        <f>IF(J14="","",J14)</f>
        <v>29. 8. 2022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25</v>
      </c>
      <c r="D87" s="37"/>
      <c r="E87" s="37"/>
      <c r="F87" s="28" t="str">
        <f>E17</f>
        <v>Správa železnic s.o. OŘ Ostrava</v>
      </c>
      <c r="G87" s="37"/>
      <c r="H87" s="37"/>
      <c r="I87" s="30" t="s">
        <v>33</v>
      </c>
      <c r="J87" s="33" t="str">
        <f>E23</f>
        <v xml:space="preserve"> </v>
      </c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31</v>
      </c>
      <c r="D88" s="37"/>
      <c r="E88" s="37"/>
      <c r="F88" s="28" t="str">
        <f>IF(E20="","",E20)</f>
        <v>Vyplň údaj</v>
      </c>
      <c r="G88" s="37"/>
      <c r="H88" s="37"/>
      <c r="I88" s="30" t="s">
        <v>36</v>
      </c>
      <c r="J88" s="33" t="str">
        <f>E26</f>
        <v xml:space="preserve"> </v>
      </c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52"/>
      <c r="B90" s="153"/>
      <c r="C90" s="154" t="s">
        <v>145</v>
      </c>
      <c r="D90" s="155" t="s">
        <v>58</v>
      </c>
      <c r="E90" s="155" t="s">
        <v>54</v>
      </c>
      <c r="F90" s="155" t="s">
        <v>55</v>
      </c>
      <c r="G90" s="155" t="s">
        <v>146</v>
      </c>
      <c r="H90" s="155" t="s">
        <v>147</v>
      </c>
      <c r="I90" s="155" t="s">
        <v>148</v>
      </c>
      <c r="J90" s="155" t="s">
        <v>132</v>
      </c>
      <c r="K90" s="156" t="s">
        <v>149</v>
      </c>
      <c r="L90" s="157"/>
      <c r="M90" s="69" t="s">
        <v>19</v>
      </c>
      <c r="N90" s="70" t="s">
        <v>43</v>
      </c>
      <c r="O90" s="70" t="s">
        <v>150</v>
      </c>
      <c r="P90" s="70" t="s">
        <v>151</v>
      </c>
      <c r="Q90" s="70" t="s">
        <v>152</v>
      </c>
      <c r="R90" s="70" t="s">
        <v>153</v>
      </c>
      <c r="S90" s="70" t="s">
        <v>154</v>
      </c>
      <c r="T90" s="71" t="s">
        <v>155</v>
      </c>
      <c r="U90" s="152"/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</row>
    <row r="91" spans="1:65" s="2" customFormat="1" ht="22.9" customHeight="1">
      <c r="A91" s="35"/>
      <c r="B91" s="36"/>
      <c r="C91" s="76" t="s">
        <v>156</v>
      </c>
      <c r="D91" s="37"/>
      <c r="E91" s="37"/>
      <c r="F91" s="37"/>
      <c r="G91" s="37"/>
      <c r="H91" s="37"/>
      <c r="I91" s="37"/>
      <c r="J91" s="158">
        <f>BK91</f>
        <v>0</v>
      </c>
      <c r="K91" s="37"/>
      <c r="L91" s="40"/>
      <c r="M91" s="72"/>
      <c r="N91" s="159"/>
      <c r="O91" s="73"/>
      <c r="P91" s="160">
        <f>P92</f>
        <v>0</v>
      </c>
      <c r="Q91" s="73"/>
      <c r="R91" s="160">
        <f>R92</f>
        <v>137.01800592000001</v>
      </c>
      <c r="S91" s="73"/>
      <c r="T91" s="161">
        <f>T92</f>
        <v>28.564500000000002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72</v>
      </c>
      <c r="AU91" s="18" t="s">
        <v>133</v>
      </c>
      <c r="BK91" s="162">
        <f>BK92</f>
        <v>0</v>
      </c>
    </row>
    <row r="92" spans="1:65" s="12" customFormat="1" ht="25.9" customHeight="1">
      <c r="B92" s="163"/>
      <c r="C92" s="164"/>
      <c r="D92" s="165" t="s">
        <v>72</v>
      </c>
      <c r="E92" s="166" t="s">
        <v>157</v>
      </c>
      <c r="F92" s="166" t="s">
        <v>158</v>
      </c>
      <c r="G92" s="164"/>
      <c r="H92" s="164"/>
      <c r="I92" s="167"/>
      <c r="J92" s="168">
        <f>BK92</f>
        <v>0</v>
      </c>
      <c r="K92" s="164"/>
      <c r="L92" s="169"/>
      <c r="M92" s="170"/>
      <c r="N92" s="171"/>
      <c r="O92" s="171"/>
      <c r="P92" s="172">
        <f>P93+P173+P183+P192+P239</f>
        <v>0</v>
      </c>
      <c r="Q92" s="171"/>
      <c r="R92" s="172">
        <f>R93+R173+R183+R192+R239</f>
        <v>137.01800592000001</v>
      </c>
      <c r="S92" s="171"/>
      <c r="T92" s="173">
        <f>T93+T173+T183+T192+T239</f>
        <v>28.564500000000002</v>
      </c>
      <c r="AR92" s="174" t="s">
        <v>80</v>
      </c>
      <c r="AT92" s="175" t="s">
        <v>72</v>
      </c>
      <c r="AU92" s="175" t="s">
        <v>73</v>
      </c>
      <c r="AY92" s="174" t="s">
        <v>159</v>
      </c>
      <c r="BK92" s="176">
        <f>BK93+BK173+BK183+BK192+BK239</f>
        <v>0</v>
      </c>
    </row>
    <row r="93" spans="1:65" s="12" customFormat="1" ht="22.9" customHeight="1">
      <c r="B93" s="163"/>
      <c r="C93" s="164"/>
      <c r="D93" s="165" t="s">
        <v>72</v>
      </c>
      <c r="E93" s="177" t="s">
        <v>80</v>
      </c>
      <c r="F93" s="177" t="s">
        <v>160</v>
      </c>
      <c r="G93" s="164"/>
      <c r="H93" s="164"/>
      <c r="I93" s="167"/>
      <c r="J93" s="178">
        <f>BK93</f>
        <v>0</v>
      </c>
      <c r="K93" s="164"/>
      <c r="L93" s="169"/>
      <c r="M93" s="170"/>
      <c r="N93" s="171"/>
      <c r="O93" s="171"/>
      <c r="P93" s="172">
        <f>SUM(P94:P172)</f>
        <v>0</v>
      </c>
      <c r="Q93" s="171"/>
      <c r="R93" s="172">
        <f>SUM(R94:R172)</f>
        <v>136.99580592000001</v>
      </c>
      <c r="S93" s="171"/>
      <c r="T93" s="173">
        <f>SUM(T94:T172)</f>
        <v>0</v>
      </c>
      <c r="AR93" s="174" t="s">
        <v>80</v>
      </c>
      <c r="AT93" s="175" t="s">
        <v>72</v>
      </c>
      <c r="AU93" s="175" t="s">
        <v>80</v>
      </c>
      <c r="AY93" s="174" t="s">
        <v>159</v>
      </c>
      <c r="BK93" s="176">
        <f>SUM(BK94:BK172)</f>
        <v>0</v>
      </c>
    </row>
    <row r="94" spans="1:65" s="2" customFormat="1" ht="24.2" customHeight="1">
      <c r="A94" s="35"/>
      <c r="B94" s="36"/>
      <c r="C94" s="179" t="s">
        <v>80</v>
      </c>
      <c r="D94" s="179" t="s">
        <v>161</v>
      </c>
      <c r="E94" s="180" t="s">
        <v>176</v>
      </c>
      <c r="F94" s="181" t="s">
        <v>177</v>
      </c>
      <c r="G94" s="182" t="s">
        <v>178</v>
      </c>
      <c r="H94" s="183">
        <v>24</v>
      </c>
      <c r="I94" s="184"/>
      <c r="J94" s="185">
        <f>ROUND(I94*H94,2)</f>
        <v>0</v>
      </c>
      <c r="K94" s="181" t="s">
        <v>165</v>
      </c>
      <c r="L94" s="40"/>
      <c r="M94" s="186" t="s">
        <v>19</v>
      </c>
      <c r="N94" s="187" t="s">
        <v>44</v>
      </c>
      <c r="O94" s="65"/>
      <c r="P94" s="188">
        <f>O94*H94</f>
        <v>0</v>
      </c>
      <c r="Q94" s="188">
        <v>3.0000000000000001E-5</v>
      </c>
      <c r="R94" s="188">
        <f>Q94*H94</f>
        <v>7.2000000000000005E-4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166</v>
      </c>
      <c r="AT94" s="190" t="s">
        <v>161</v>
      </c>
      <c r="AU94" s="190" t="s">
        <v>82</v>
      </c>
      <c r="AY94" s="18" t="s">
        <v>159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80</v>
      </c>
      <c r="BK94" s="191">
        <f>ROUND(I94*H94,2)</f>
        <v>0</v>
      </c>
      <c r="BL94" s="18" t="s">
        <v>166</v>
      </c>
      <c r="BM94" s="190" t="s">
        <v>1293</v>
      </c>
    </row>
    <row r="95" spans="1:65" s="2" customFormat="1" ht="19.5">
      <c r="A95" s="35"/>
      <c r="B95" s="36"/>
      <c r="C95" s="37"/>
      <c r="D95" s="192" t="s">
        <v>168</v>
      </c>
      <c r="E95" s="37"/>
      <c r="F95" s="193" t="s">
        <v>180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168</v>
      </c>
      <c r="AU95" s="18" t="s">
        <v>82</v>
      </c>
    </row>
    <row r="96" spans="1:65" s="2" customFormat="1" ht="11.25">
      <c r="A96" s="35"/>
      <c r="B96" s="36"/>
      <c r="C96" s="37"/>
      <c r="D96" s="197" t="s">
        <v>170</v>
      </c>
      <c r="E96" s="37"/>
      <c r="F96" s="198" t="s">
        <v>181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170</v>
      </c>
      <c r="AU96" s="18" t="s">
        <v>82</v>
      </c>
    </row>
    <row r="97" spans="1:65" s="13" customFormat="1" ht="11.25">
      <c r="B97" s="199"/>
      <c r="C97" s="200"/>
      <c r="D97" s="192" t="s">
        <v>172</v>
      </c>
      <c r="E97" s="201" t="s">
        <v>19</v>
      </c>
      <c r="F97" s="202" t="s">
        <v>182</v>
      </c>
      <c r="G97" s="200"/>
      <c r="H97" s="201" t="s">
        <v>19</v>
      </c>
      <c r="I97" s="203"/>
      <c r="J97" s="200"/>
      <c r="K97" s="200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172</v>
      </c>
      <c r="AU97" s="208" t="s">
        <v>82</v>
      </c>
      <c r="AV97" s="13" t="s">
        <v>80</v>
      </c>
      <c r="AW97" s="13" t="s">
        <v>35</v>
      </c>
      <c r="AX97" s="13" t="s">
        <v>73</v>
      </c>
      <c r="AY97" s="208" t="s">
        <v>159</v>
      </c>
    </row>
    <row r="98" spans="1:65" s="14" customFormat="1" ht="11.25">
      <c r="B98" s="209"/>
      <c r="C98" s="210"/>
      <c r="D98" s="192" t="s">
        <v>172</v>
      </c>
      <c r="E98" s="211" t="s">
        <v>19</v>
      </c>
      <c r="F98" s="212" t="s">
        <v>183</v>
      </c>
      <c r="G98" s="210"/>
      <c r="H98" s="213">
        <v>24</v>
      </c>
      <c r="I98" s="214"/>
      <c r="J98" s="210"/>
      <c r="K98" s="210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172</v>
      </c>
      <c r="AU98" s="219" t="s">
        <v>82</v>
      </c>
      <c r="AV98" s="14" t="s">
        <v>82</v>
      </c>
      <c r="AW98" s="14" t="s">
        <v>35</v>
      </c>
      <c r="AX98" s="14" t="s">
        <v>80</v>
      </c>
      <c r="AY98" s="219" t="s">
        <v>159</v>
      </c>
    </row>
    <row r="99" spans="1:65" s="2" customFormat="1" ht="24.2" customHeight="1">
      <c r="A99" s="35"/>
      <c r="B99" s="36"/>
      <c r="C99" s="179" t="s">
        <v>82</v>
      </c>
      <c r="D99" s="179" t="s">
        <v>161</v>
      </c>
      <c r="E99" s="180" t="s">
        <v>185</v>
      </c>
      <c r="F99" s="181" t="s">
        <v>186</v>
      </c>
      <c r="G99" s="182" t="s">
        <v>187</v>
      </c>
      <c r="H99" s="183">
        <v>4</v>
      </c>
      <c r="I99" s="184"/>
      <c r="J99" s="185">
        <f>ROUND(I99*H99,2)</f>
        <v>0</v>
      </c>
      <c r="K99" s="181" t="s">
        <v>165</v>
      </c>
      <c r="L99" s="40"/>
      <c r="M99" s="186" t="s">
        <v>19</v>
      </c>
      <c r="N99" s="187" t="s">
        <v>44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166</v>
      </c>
      <c r="AT99" s="190" t="s">
        <v>161</v>
      </c>
      <c r="AU99" s="190" t="s">
        <v>82</v>
      </c>
      <c r="AY99" s="18" t="s">
        <v>159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80</v>
      </c>
      <c r="BK99" s="191">
        <f>ROUND(I99*H99,2)</f>
        <v>0</v>
      </c>
      <c r="BL99" s="18" t="s">
        <v>166</v>
      </c>
      <c r="BM99" s="190" t="s">
        <v>1294</v>
      </c>
    </row>
    <row r="100" spans="1:65" s="2" customFormat="1" ht="19.5">
      <c r="A100" s="35"/>
      <c r="B100" s="36"/>
      <c r="C100" s="37"/>
      <c r="D100" s="192" t="s">
        <v>168</v>
      </c>
      <c r="E100" s="37"/>
      <c r="F100" s="193" t="s">
        <v>189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168</v>
      </c>
      <c r="AU100" s="18" t="s">
        <v>82</v>
      </c>
    </row>
    <row r="101" spans="1:65" s="2" customFormat="1" ht="11.25">
      <c r="A101" s="35"/>
      <c r="B101" s="36"/>
      <c r="C101" s="37"/>
      <c r="D101" s="197" t="s">
        <v>170</v>
      </c>
      <c r="E101" s="37"/>
      <c r="F101" s="198" t="s">
        <v>190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170</v>
      </c>
      <c r="AU101" s="18" t="s">
        <v>82</v>
      </c>
    </row>
    <row r="102" spans="1:65" s="14" customFormat="1" ht="11.25">
      <c r="B102" s="209"/>
      <c r="C102" s="210"/>
      <c r="D102" s="192" t="s">
        <v>172</v>
      </c>
      <c r="E102" s="211" t="s">
        <v>19</v>
      </c>
      <c r="F102" s="212" t="s">
        <v>166</v>
      </c>
      <c r="G102" s="210"/>
      <c r="H102" s="213">
        <v>4</v>
      </c>
      <c r="I102" s="214"/>
      <c r="J102" s="210"/>
      <c r="K102" s="210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172</v>
      </c>
      <c r="AU102" s="219" t="s">
        <v>82</v>
      </c>
      <c r="AV102" s="14" t="s">
        <v>82</v>
      </c>
      <c r="AW102" s="14" t="s">
        <v>35</v>
      </c>
      <c r="AX102" s="14" t="s">
        <v>80</v>
      </c>
      <c r="AY102" s="219" t="s">
        <v>159</v>
      </c>
    </row>
    <row r="103" spans="1:65" s="2" customFormat="1" ht="24.2" customHeight="1">
      <c r="A103" s="35"/>
      <c r="B103" s="36"/>
      <c r="C103" s="179" t="s">
        <v>184</v>
      </c>
      <c r="D103" s="179" t="s">
        <v>161</v>
      </c>
      <c r="E103" s="180" t="s">
        <v>192</v>
      </c>
      <c r="F103" s="181" t="s">
        <v>193</v>
      </c>
      <c r="G103" s="182" t="s">
        <v>164</v>
      </c>
      <c r="H103" s="183">
        <v>15</v>
      </c>
      <c r="I103" s="184"/>
      <c r="J103" s="185">
        <f>ROUND(I103*H103,2)</f>
        <v>0</v>
      </c>
      <c r="K103" s="181" t="s">
        <v>165</v>
      </c>
      <c r="L103" s="40"/>
      <c r="M103" s="186" t="s">
        <v>19</v>
      </c>
      <c r="N103" s="187" t="s">
        <v>44</v>
      </c>
      <c r="O103" s="65"/>
      <c r="P103" s="188">
        <f>O103*H103</f>
        <v>0</v>
      </c>
      <c r="Q103" s="188">
        <v>3.6900000000000002E-2</v>
      </c>
      <c r="R103" s="188">
        <f>Q103*H103</f>
        <v>0.55349999999999999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166</v>
      </c>
      <c r="AT103" s="190" t="s">
        <v>161</v>
      </c>
      <c r="AU103" s="190" t="s">
        <v>82</v>
      </c>
      <c r="AY103" s="18" t="s">
        <v>159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80</v>
      </c>
      <c r="BK103" s="191">
        <f>ROUND(I103*H103,2)</f>
        <v>0</v>
      </c>
      <c r="BL103" s="18" t="s">
        <v>166</v>
      </c>
      <c r="BM103" s="190" t="s">
        <v>1295</v>
      </c>
    </row>
    <row r="104" spans="1:65" s="2" customFormat="1" ht="58.5">
      <c r="A104" s="35"/>
      <c r="B104" s="36"/>
      <c r="C104" s="37"/>
      <c r="D104" s="192" t="s">
        <v>168</v>
      </c>
      <c r="E104" s="37"/>
      <c r="F104" s="193" t="s">
        <v>195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168</v>
      </c>
      <c r="AU104" s="18" t="s">
        <v>82</v>
      </c>
    </row>
    <row r="105" spans="1:65" s="2" customFormat="1" ht="11.25">
      <c r="A105" s="35"/>
      <c r="B105" s="36"/>
      <c r="C105" s="37"/>
      <c r="D105" s="197" t="s">
        <v>170</v>
      </c>
      <c r="E105" s="37"/>
      <c r="F105" s="198" t="s">
        <v>196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170</v>
      </c>
      <c r="AU105" s="18" t="s">
        <v>82</v>
      </c>
    </row>
    <row r="106" spans="1:65" s="13" customFormat="1" ht="11.25">
      <c r="B106" s="199"/>
      <c r="C106" s="200"/>
      <c r="D106" s="192" t="s">
        <v>172</v>
      </c>
      <c r="E106" s="201" t="s">
        <v>19</v>
      </c>
      <c r="F106" s="202" t="s">
        <v>197</v>
      </c>
      <c r="G106" s="200"/>
      <c r="H106" s="201" t="s">
        <v>19</v>
      </c>
      <c r="I106" s="203"/>
      <c r="J106" s="200"/>
      <c r="K106" s="200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172</v>
      </c>
      <c r="AU106" s="208" t="s">
        <v>82</v>
      </c>
      <c r="AV106" s="13" t="s">
        <v>80</v>
      </c>
      <c r="AW106" s="13" t="s">
        <v>35</v>
      </c>
      <c r="AX106" s="13" t="s">
        <v>73</v>
      </c>
      <c r="AY106" s="208" t="s">
        <v>159</v>
      </c>
    </row>
    <row r="107" spans="1:65" s="14" customFormat="1" ht="11.25">
      <c r="B107" s="209"/>
      <c r="C107" s="210"/>
      <c r="D107" s="192" t="s">
        <v>172</v>
      </c>
      <c r="E107" s="211" t="s">
        <v>19</v>
      </c>
      <c r="F107" s="212" t="s">
        <v>974</v>
      </c>
      <c r="G107" s="210"/>
      <c r="H107" s="213">
        <v>15</v>
      </c>
      <c r="I107" s="214"/>
      <c r="J107" s="210"/>
      <c r="K107" s="210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172</v>
      </c>
      <c r="AU107" s="219" t="s">
        <v>82</v>
      </c>
      <c r="AV107" s="14" t="s">
        <v>82</v>
      </c>
      <c r="AW107" s="14" t="s">
        <v>35</v>
      </c>
      <c r="AX107" s="14" t="s">
        <v>73</v>
      </c>
      <c r="AY107" s="219" t="s">
        <v>159</v>
      </c>
    </row>
    <row r="108" spans="1:65" s="15" customFormat="1" ht="11.25">
      <c r="B108" s="220"/>
      <c r="C108" s="221"/>
      <c r="D108" s="192" t="s">
        <v>172</v>
      </c>
      <c r="E108" s="222" t="s">
        <v>19</v>
      </c>
      <c r="F108" s="223" t="s">
        <v>175</v>
      </c>
      <c r="G108" s="221"/>
      <c r="H108" s="224">
        <v>15</v>
      </c>
      <c r="I108" s="225"/>
      <c r="J108" s="221"/>
      <c r="K108" s="221"/>
      <c r="L108" s="226"/>
      <c r="M108" s="227"/>
      <c r="N108" s="228"/>
      <c r="O108" s="228"/>
      <c r="P108" s="228"/>
      <c r="Q108" s="228"/>
      <c r="R108" s="228"/>
      <c r="S108" s="228"/>
      <c r="T108" s="229"/>
      <c r="AT108" s="230" t="s">
        <v>172</v>
      </c>
      <c r="AU108" s="230" t="s">
        <v>82</v>
      </c>
      <c r="AV108" s="15" t="s">
        <v>166</v>
      </c>
      <c r="AW108" s="15" t="s">
        <v>35</v>
      </c>
      <c r="AX108" s="15" t="s">
        <v>80</v>
      </c>
      <c r="AY108" s="230" t="s">
        <v>159</v>
      </c>
    </row>
    <row r="109" spans="1:65" s="2" customFormat="1" ht="24.2" customHeight="1">
      <c r="A109" s="35"/>
      <c r="B109" s="36"/>
      <c r="C109" s="179" t="s">
        <v>166</v>
      </c>
      <c r="D109" s="179" t="s">
        <v>161</v>
      </c>
      <c r="E109" s="180" t="s">
        <v>200</v>
      </c>
      <c r="F109" s="181" t="s">
        <v>201</v>
      </c>
      <c r="G109" s="182" t="s">
        <v>202</v>
      </c>
      <c r="H109" s="183">
        <v>139.416</v>
      </c>
      <c r="I109" s="184"/>
      <c r="J109" s="185">
        <f>ROUND(I109*H109,2)</f>
        <v>0</v>
      </c>
      <c r="K109" s="181" t="s">
        <v>165</v>
      </c>
      <c r="L109" s="40"/>
      <c r="M109" s="186" t="s">
        <v>19</v>
      </c>
      <c r="N109" s="187" t="s">
        <v>44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166</v>
      </c>
      <c r="AT109" s="190" t="s">
        <v>161</v>
      </c>
      <c r="AU109" s="190" t="s">
        <v>82</v>
      </c>
      <c r="AY109" s="18" t="s">
        <v>159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80</v>
      </c>
      <c r="BK109" s="191">
        <f>ROUND(I109*H109,2)</f>
        <v>0</v>
      </c>
      <c r="BL109" s="18" t="s">
        <v>166</v>
      </c>
      <c r="BM109" s="190" t="s">
        <v>1296</v>
      </c>
    </row>
    <row r="110" spans="1:65" s="2" customFormat="1" ht="19.5">
      <c r="A110" s="35"/>
      <c r="B110" s="36"/>
      <c r="C110" s="37"/>
      <c r="D110" s="192" t="s">
        <v>168</v>
      </c>
      <c r="E110" s="37"/>
      <c r="F110" s="193" t="s">
        <v>204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168</v>
      </c>
      <c r="AU110" s="18" t="s">
        <v>82</v>
      </c>
    </row>
    <row r="111" spans="1:65" s="2" customFormat="1" ht="11.25">
      <c r="A111" s="35"/>
      <c r="B111" s="36"/>
      <c r="C111" s="37"/>
      <c r="D111" s="197" t="s">
        <v>170</v>
      </c>
      <c r="E111" s="37"/>
      <c r="F111" s="198" t="s">
        <v>205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170</v>
      </c>
      <c r="AU111" s="18" t="s">
        <v>82</v>
      </c>
    </row>
    <row r="112" spans="1:65" s="13" customFormat="1" ht="11.25">
      <c r="B112" s="199"/>
      <c r="C112" s="200"/>
      <c r="D112" s="192" t="s">
        <v>172</v>
      </c>
      <c r="E112" s="201" t="s">
        <v>19</v>
      </c>
      <c r="F112" s="202" t="s">
        <v>206</v>
      </c>
      <c r="G112" s="200"/>
      <c r="H112" s="201" t="s">
        <v>19</v>
      </c>
      <c r="I112" s="203"/>
      <c r="J112" s="200"/>
      <c r="K112" s="200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172</v>
      </c>
      <c r="AU112" s="208" t="s">
        <v>82</v>
      </c>
      <c r="AV112" s="13" t="s">
        <v>80</v>
      </c>
      <c r="AW112" s="13" t="s">
        <v>35</v>
      </c>
      <c r="AX112" s="13" t="s">
        <v>73</v>
      </c>
      <c r="AY112" s="208" t="s">
        <v>159</v>
      </c>
    </row>
    <row r="113" spans="1:65" s="14" customFormat="1" ht="11.25">
      <c r="B113" s="209"/>
      <c r="C113" s="210"/>
      <c r="D113" s="192" t="s">
        <v>172</v>
      </c>
      <c r="E113" s="211" t="s">
        <v>19</v>
      </c>
      <c r="F113" s="212" t="s">
        <v>1297</v>
      </c>
      <c r="G113" s="210"/>
      <c r="H113" s="213">
        <v>139.416</v>
      </c>
      <c r="I113" s="214"/>
      <c r="J113" s="210"/>
      <c r="K113" s="210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172</v>
      </c>
      <c r="AU113" s="219" t="s">
        <v>82</v>
      </c>
      <c r="AV113" s="14" t="s">
        <v>82</v>
      </c>
      <c r="AW113" s="14" t="s">
        <v>35</v>
      </c>
      <c r="AX113" s="14" t="s">
        <v>80</v>
      </c>
      <c r="AY113" s="219" t="s">
        <v>159</v>
      </c>
    </row>
    <row r="114" spans="1:65" s="2" customFormat="1" ht="33" customHeight="1">
      <c r="A114" s="35"/>
      <c r="B114" s="36"/>
      <c r="C114" s="179" t="s">
        <v>199</v>
      </c>
      <c r="D114" s="179" t="s">
        <v>161</v>
      </c>
      <c r="E114" s="180" t="s">
        <v>708</v>
      </c>
      <c r="F114" s="181" t="s">
        <v>709</v>
      </c>
      <c r="G114" s="182" t="s">
        <v>211</v>
      </c>
      <c r="H114" s="183">
        <v>53.625999999999998</v>
      </c>
      <c r="I114" s="184"/>
      <c r="J114" s="185">
        <f>ROUND(I114*H114,2)</f>
        <v>0</v>
      </c>
      <c r="K114" s="181" t="s">
        <v>165</v>
      </c>
      <c r="L114" s="40"/>
      <c r="M114" s="186" t="s">
        <v>19</v>
      </c>
      <c r="N114" s="187" t="s">
        <v>44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166</v>
      </c>
      <c r="AT114" s="190" t="s">
        <v>161</v>
      </c>
      <c r="AU114" s="190" t="s">
        <v>82</v>
      </c>
      <c r="AY114" s="18" t="s">
        <v>159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80</v>
      </c>
      <c r="BK114" s="191">
        <f>ROUND(I114*H114,2)</f>
        <v>0</v>
      </c>
      <c r="BL114" s="18" t="s">
        <v>166</v>
      </c>
      <c r="BM114" s="190" t="s">
        <v>1298</v>
      </c>
    </row>
    <row r="115" spans="1:65" s="2" customFormat="1" ht="29.25">
      <c r="A115" s="35"/>
      <c r="B115" s="36"/>
      <c r="C115" s="37"/>
      <c r="D115" s="192" t="s">
        <v>168</v>
      </c>
      <c r="E115" s="37"/>
      <c r="F115" s="193" t="s">
        <v>711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168</v>
      </c>
      <c r="AU115" s="18" t="s">
        <v>82</v>
      </c>
    </row>
    <row r="116" spans="1:65" s="2" customFormat="1" ht="11.25">
      <c r="A116" s="35"/>
      <c r="B116" s="36"/>
      <c r="C116" s="37"/>
      <c r="D116" s="197" t="s">
        <v>170</v>
      </c>
      <c r="E116" s="37"/>
      <c r="F116" s="198" t="s">
        <v>712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170</v>
      </c>
      <c r="AU116" s="18" t="s">
        <v>82</v>
      </c>
    </row>
    <row r="117" spans="1:65" s="13" customFormat="1" ht="11.25">
      <c r="B117" s="199"/>
      <c r="C117" s="200"/>
      <c r="D117" s="192" t="s">
        <v>172</v>
      </c>
      <c r="E117" s="201" t="s">
        <v>19</v>
      </c>
      <c r="F117" s="202" t="s">
        <v>215</v>
      </c>
      <c r="G117" s="200"/>
      <c r="H117" s="201" t="s">
        <v>19</v>
      </c>
      <c r="I117" s="203"/>
      <c r="J117" s="200"/>
      <c r="K117" s="200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172</v>
      </c>
      <c r="AU117" s="208" t="s">
        <v>82</v>
      </c>
      <c r="AV117" s="13" t="s">
        <v>80</v>
      </c>
      <c r="AW117" s="13" t="s">
        <v>35</v>
      </c>
      <c r="AX117" s="13" t="s">
        <v>73</v>
      </c>
      <c r="AY117" s="208" t="s">
        <v>159</v>
      </c>
    </row>
    <row r="118" spans="1:65" s="14" customFormat="1" ht="22.5">
      <c r="B118" s="209"/>
      <c r="C118" s="210"/>
      <c r="D118" s="192" t="s">
        <v>172</v>
      </c>
      <c r="E118" s="211" t="s">
        <v>19</v>
      </c>
      <c r="F118" s="212" t="s">
        <v>1299</v>
      </c>
      <c r="G118" s="210"/>
      <c r="H118" s="213">
        <v>53.625999999999998</v>
      </c>
      <c r="I118" s="214"/>
      <c r="J118" s="210"/>
      <c r="K118" s="210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172</v>
      </c>
      <c r="AU118" s="219" t="s">
        <v>82</v>
      </c>
      <c r="AV118" s="14" t="s">
        <v>82</v>
      </c>
      <c r="AW118" s="14" t="s">
        <v>35</v>
      </c>
      <c r="AX118" s="14" t="s">
        <v>80</v>
      </c>
      <c r="AY118" s="219" t="s">
        <v>159</v>
      </c>
    </row>
    <row r="119" spans="1:65" s="2" customFormat="1" ht="16.5" customHeight="1">
      <c r="A119" s="35"/>
      <c r="B119" s="36"/>
      <c r="C119" s="179" t="s">
        <v>208</v>
      </c>
      <c r="D119" s="179" t="s">
        <v>161</v>
      </c>
      <c r="E119" s="180" t="s">
        <v>716</v>
      </c>
      <c r="F119" s="181" t="s">
        <v>717</v>
      </c>
      <c r="G119" s="182" t="s">
        <v>202</v>
      </c>
      <c r="H119" s="183">
        <v>70.394999999999996</v>
      </c>
      <c r="I119" s="184"/>
      <c r="J119" s="185">
        <f>ROUND(I119*H119,2)</f>
        <v>0</v>
      </c>
      <c r="K119" s="181" t="s">
        <v>165</v>
      </c>
      <c r="L119" s="40"/>
      <c r="M119" s="186" t="s">
        <v>19</v>
      </c>
      <c r="N119" s="187" t="s">
        <v>44</v>
      </c>
      <c r="O119" s="65"/>
      <c r="P119" s="188">
        <f>O119*H119</f>
        <v>0</v>
      </c>
      <c r="Q119" s="188">
        <v>4.4400000000000004E-3</v>
      </c>
      <c r="R119" s="188">
        <f>Q119*H119</f>
        <v>0.31255379999999999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166</v>
      </c>
      <c r="AT119" s="190" t="s">
        <v>161</v>
      </c>
      <c r="AU119" s="190" t="s">
        <v>82</v>
      </c>
      <c r="AY119" s="18" t="s">
        <v>159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80</v>
      </c>
      <c r="BK119" s="191">
        <f>ROUND(I119*H119,2)</f>
        <v>0</v>
      </c>
      <c r="BL119" s="18" t="s">
        <v>166</v>
      </c>
      <c r="BM119" s="190" t="s">
        <v>1300</v>
      </c>
    </row>
    <row r="120" spans="1:65" s="2" customFormat="1" ht="19.5">
      <c r="A120" s="35"/>
      <c r="B120" s="36"/>
      <c r="C120" s="37"/>
      <c r="D120" s="192" t="s">
        <v>168</v>
      </c>
      <c r="E120" s="37"/>
      <c r="F120" s="193" t="s">
        <v>719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168</v>
      </c>
      <c r="AU120" s="18" t="s">
        <v>82</v>
      </c>
    </row>
    <row r="121" spans="1:65" s="2" customFormat="1" ht="11.25">
      <c r="A121" s="35"/>
      <c r="B121" s="36"/>
      <c r="C121" s="37"/>
      <c r="D121" s="197" t="s">
        <v>170</v>
      </c>
      <c r="E121" s="37"/>
      <c r="F121" s="198" t="s">
        <v>720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170</v>
      </c>
      <c r="AU121" s="18" t="s">
        <v>82</v>
      </c>
    </row>
    <row r="122" spans="1:65" s="13" customFormat="1" ht="11.25">
      <c r="B122" s="199"/>
      <c r="C122" s="200"/>
      <c r="D122" s="192" t="s">
        <v>172</v>
      </c>
      <c r="E122" s="201" t="s">
        <v>19</v>
      </c>
      <c r="F122" s="202" t="s">
        <v>721</v>
      </c>
      <c r="G122" s="200"/>
      <c r="H122" s="201" t="s">
        <v>19</v>
      </c>
      <c r="I122" s="203"/>
      <c r="J122" s="200"/>
      <c r="K122" s="200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172</v>
      </c>
      <c r="AU122" s="208" t="s">
        <v>82</v>
      </c>
      <c r="AV122" s="13" t="s">
        <v>80</v>
      </c>
      <c r="AW122" s="13" t="s">
        <v>35</v>
      </c>
      <c r="AX122" s="13" t="s">
        <v>73</v>
      </c>
      <c r="AY122" s="208" t="s">
        <v>159</v>
      </c>
    </row>
    <row r="123" spans="1:65" s="14" customFormat="1" ht="11.25">
      <c r="B123" s="209"/>
      <c r="C123" s="210"/>
      <c r="D123" s="192" t="s">
        <v>172</v>
      </c>
      <c r="E123" s="211" t="s">
        <v>19</v>
      </c>
      <c r="F123" s="212" t="s">
        <v>1301</v>
      </c>
      <c r="G123" s="210"/>
      <c r="H123" s="213">
        <v>70.394999999999996</v>
      </c>
      <c r="I123" s="214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172</v>
      </c>
      <c r="AU123" s="219" t="s">
        <v>82</v>
      </c>
      <c r="AV123" s="14" t="s">
        <v>82</v>
      </c>
      <c r="AW123" s="14" t="s">
        <v>35</v>
      </c>
      <c r="AX123" s="14" t="s">
        <v>80</v>
      </c>
      <c r="AY123" s="219" t="s">
        <v>159</v>
      </c>
    </row>
    <row r="124" spans="1:65" s="2" customFormat="1" ht="16.5" customHeight="1">
      <c r="A124" s="35"/>
      <c r="B124" s="36"/>
      <c r="C124" s="179" t="s">
        <v>219</v>
      </c>
      <c r="D124" s="179" t="s">
        <v>161</v>
      </c>
      <c r="E124" s="180" t="s">
        <v>723</v>
      </c>
      <c r="F124" s="181" t="s">
        <v>724</v>
      </c>
      <c r="G124" s="182" t="s">
        <v>202</v>
      </c>
      <c r="H124" s="183">
        <v>70.394999999999996</v>
      </c>
      <c r="I124" s="184"/>
      <c r="J124" s="185">
        <f>ROUND(I124*H124,2)</f>
        <v>0</v>
      </c>
      <c r="K124" s="181" t="s">
        <v>165</v>
      </c>
      <c r="L124" s="40"/>
      <c r="M124" s="186" t="s">
        <v>19</v>
      </c>
      <c r="N124" s="187" t="s">
        <v>44</v>
      </c>
      <c r="O124" s="65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0" t="s">
        <v>166</v>
      </c>
      <c r="AT124" s="190" t="s">
        <v>161</v>
      </c>
      <c r="AU124" s="190" t="s">
        <v>82</v>
      </c>
      <c r="AY124" s="18" t="s">
        <v>159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8" t="s">
        <v>80</v>
      </c>
      <c r="BK124" s="191">
        <f>ROUND(I124*H124,2)</f>
        <v>0</v>
      </c>
      <c r="BL124" s="18" t="s">
        <v>166</v>
      </c>
      <c r="BM124" s="190" t="s">
        <v>1302</v>
      </c>
    </row>
    <row r="125" spans="1:65" s="2" customFormat="1" ht="29.25">
      <c r="A125" s="35"/>
      <c r="B125" s="36"/>
      <c r="C125" s="37"/>
      <c r="D125" s="192" t="s">
        <v>168</v>
      </c>
      <c r="E125" s="37"/>
      <c r="F125" s="193" t="s">
        <v>726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168</v>
      </c>
      <c r="AU125" s="18" t="s">
        <v>82</v>
      </c>
    </row>
    <row r="126" spans="1:65" s="2" customFormat="1" ht="11.25">
      <c r="A126" s="35"/>
      <c r="B126" s="36"/>
      <c r="C126" s="37"/>
      <c r="D126" s="197" t="s">
        <v>170</v>
      </c>
      <c r="E126" s="37"/>
      <c r="F126" s="198" t="s">
        <v>727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170</v>
      </c>
      <c r="AU126" s="18" t="s">
        <v>82</v>
      </c>
    </row>
    <row r="127" spans="1:65" s="2" customFormat="1" ht="21.75" customHeight="1">
      <c r="A127" s="35"/>
      <c r="B127" s="36"/>
      <c r="C127" s="179" t="s">
        <v>191</v>
      </c>
      <c r="D127" s="179" t="s">
        <v>161</v>
      </c>
      <c r="E127" s="180" t="s">
        <v>728</v>
      </c>
      <c r="F127" s="181" t="s">
        <v>729</v>
      </c>
      <c r="G127" s="182" t="s">
        <v>211</v>
      </c>
      <c r="H127" s="183">
        <v>67.971000000000004</v>
      </c>
      <c r="I127" s="184"/>
      <c r="J127" s="185">
        <f>ROUND(I127*H127,2)</f>
        <v>0</v>
      </c>
      <c r="K127" s="181" t="s">
        <v>165</v>
      </c>
      <c r="L127" s="40"/>
      <c r="M127" s="186" t="s">
        <v>19</v>
      </c>
      <c r="N127" s="187" t="s">
        <v>44</v>
      </c>
      <c r="O127" s="65"/>
      <c r="P127" s="188">
        <f>O127*H127</f>
        <v>0</v>
      </c>
      <c r="Q127" s="188">
        <v>2.7200000000000002E-3</v>
      </c>
      <c r="R127" s="188">
        <f>Q127*H127</f>
        <v>0.18488112000000001</v>
      </c>
      <c r="S127" s="188">
        <v>0</v>
      </c>
      <c r="T127" s="18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0" t="s">
        <v>166</v>
      </c>
      <c r="AT127" s="190" t="s">
        <v>161</v>
      </c>
      <c r="AU127" s="190" t="s">
        <v>82</v>
      </c>
      <c r="AY127" s="18" t="s">
        <v>159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80</v>
      </c>
      <c r="BK127" s="191">
        <f>ROUND(I127*H127,2)</f>
        <v>0</v>
      </c>
      <c r="BL127" s="18" t="s">
        <v>166</v>
      </c>
      <c r="BM127" s="190" t="s">
        <v>1303</v>
      </c>
    </row>
    <row r="128" spans="1:65" s="2" customFormat="1" ht="19.5">
      <c r="A128" s="35"/>
      <c r="B128" s="36"/>
      <c r="C128" s="37"/>
      <c r="D128" s="192" t="s">
        <v>168</v>
      </c>
      <c r="E128" s="37"/>
      <c r="F128" s="193" t="s">
        <v>731</v>
      </c>
      <c r="G128" s="37"/>
      <c r="H128" s="37"/>
      <c r="I128" s="194"/>
      <c r="J128" s="37"/>
      <c r="K128" s="37"/>
      <c r="L128" s="40"/>
      <c r="M128" s="195"/>
      <c r="N128" s="19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168</v>
      </c>
      <c r="AU128" s="18" t="s">
        <v>82</v>
      </c>
    </row>
    <row r="129" spans="1:65" s="2" customFormat="1" ht="11.25">
      <c r="A129" s="35"/>
      <c r="B129" s="36"/>
      <c r="C129" s="37"/>
      <c r="D129" s="197" t="s">
        <v>170</v>
      </c>
      <c r="E129" s="37"/>
      <c r="F129" s="198" t="s">
        <v>732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170</v>
      </c>
      <c r="AU129" s="18" t="s">
        <v>82</v>
      </c>
    </row>
    <row r="130" spans="1:65" s="14" customFormat="1" ht="11.25">
      <c r="B130" s="209"/>
      <c r="C130" s="210"/>
      <c r="D130" s="192" t="s">
        <v>172</v>
      </c>
      <c r="E130" s="211" t="s">
        <v>19</v>
      </c>
      <c r="F130" s="212" t="s">
        <v>1304</v>
      </c>
      <c r="G130" s="210"/>
      <c r="H130" s="213">
        <v>67.971000000000004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172</v>
      </c>
      <c r="AU130" s="219" t="s">
        <v>82</v>
      </c>
      <c r="AV130" s="14" t="s">
        <v>82</v>
      </c>
      <c r="AW130" s="14" t="s">
        <v>35</v>
      </c>
      <c r="AX130" s="14" t="s">
        <v>80</v>
      </c>
      <c r="AY130" s="219" t="s">
        <v>159</v>
      </c>
    </row>
    <row r="131" spans="1:65" s="2" customFormat="1" ht="21.75" customHeight="1">
      <c r="A131" s="35"/>
      <c r="B131" s="36"/>
      <c r="C131" s="179" t="s">
        <v>231</v>
      </c>
      <c r="D131" s="179" t="s">
        <v>161</v>
      </c>
      <c r="E131" s="180" t="s">
        <v>734</v>
      </c>
      <c r="F131" s="181" t="s">
        <v>735</v>
      </c>
      <c r="G131" s="182" t="s">
        <v>211</v>
      </c>
      <c r="H131" s="183">
        <v>67.971000000000004</v>
      </c>
      <c r="I131" s="184"/>
      <c r="J131" s="185">
        <f>ROUND(I131*H131,2)</f>
        <v>0</v>
      </c>
      <c r="K131" s="181" t="s">
        <v>165</v>
      </c>
      <c r="L131" s="40"/>
      <c r="M131" s="186" t="s">
        <v>19</v>
      </c>
      <c r="N131" s="187" t="s">
        <v>44</v>
      </c>
      <c r="O131" s="6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0" t="s">
        <v>166</v>
      </c>
      <c r="AT131" s="190" t="s">
        <v>161</v>
      </c>
      <c r="AU131" s="190" t="s">
        <v>82</v>
      </c>
      <c r="AY131" s="18" t="s">
        <v>159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80</v>
      </c>
      <c r="BK131" s="191">
        <f>ROUND(I131*H131,2)</f>
        <v>0</v>
      </c>
      <c r="BL131" s="18" t="s">
        <v>166</v>
      </c>
      <c r="BM131" s="190" t="s">
        <v>1305</v>
      </c>
    </row>
    <row r="132" spans="1:65" s="2" customFormat="1" ht="29.25">
      <c r="A132" s="35"/>
      <c r="B132" s="36"/>
      <c r="C132" s="37"/>
      <c r="D132" s="192" t="s">
        <v>168</v>
      </c>
      <c r="E132" s="37"/>
      <c r="F132" s="193" t="s">
        <v>737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168</v>
      </c>
      <c r="AU132" s="18" t="s">
        <v>82</v>
      </c>
    </row>
    <row r="133" spans="1:65" s="2" customFormat="1" ht="11.25">
      <c r="A133" s="35"/>
      <c r="B133" s="36"/>
      <c r="C133" s="37"/>
      <c r="D133" s="197" t="s">
        <v>170</v>
      </c>
      <c r="E133" s="37"/>
      <c r="F133" s="198" t="s">
        <v>738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170</v>
      </c>
      <c r="AU133" s="18" t="s">
        <v>82</v>
      </c>
    </row>
    <row r="134" spans="1:65" s="2" customFormat="1" ht="24.2" customHeight="1">
      <c r="A134" s="35"/>
      <c r="B134" s="36"/>
      <c r="C134" s="179" t="s">
        <v>238</v>
      </c>
      <c r="D134" s="179" t="s">
        <v>161</v>
      </c>
      <c r="E134" s="180" t="s">
        <v>739</v>
      </c>
      <c r="F134" s="181" t="s">
        <v>740</v>
      </c>
      <c r="G134" s="182" t="s">
        <v>222</v>
      </c>
      <c r="H134" s="183">
        <v>107.252</v>
      </c>
      <c r="I134" s="184"/>
      <c r="J134" s="185">
        <f>ROUND(I134*H134,2)</f>
        <v>0</v>
      </c>
      <c r="K134" s="181" t="s">
        <v>165</v>
      </c>
      <c r="L134" s="40"/>
      <c r="M134" s="186" t="s">
        <v>19</v>
      </c>
      <c r="N134" s="187" t="s">
        <v>44</v>
      </c>
      <c r="O134" s="65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0" t="s">
        <v>166</v>
      </c>
      <c r="AT134" s="190" t="s">
        <v>161</v>
      </c>
      <c r="AU134" s="190" t="s">
        <v>82</v>
      </c>
      <c r="AY134" s="18" t="s">
        <v>159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80</v>
      </c>
      <c r="BK134" s="191">
        <f>ROUND(I134*H134,2)</f>
        <v>0</v>
      </c>
      <c r="BL134" s="18" t="s">
        <v>166</v>
      </c>
      <c r="BM134" s="190" t="s">
        <v>1306</v>
      </c>
    </row>
    <row r="135" spans="1:65" s="2" customFormat="1" ht="29.25">
      <c r="A135" s="35"/>
      <c r="B135" s="36"/>
      <c r="C135" s="37"/>
      <c r="D135" s="192" t="s">
        <v>168</v>
      </c>
      <c r="E135" s="37"/>
      <c r="F135" s="193" t="s">
        <v>742</v>
      </c>
      <c r="G135" s="37"/>
      <c r="H135" s="37"/>
      <c r="I135" s="194"/>
      <c r="J135" s="37"/>
      <c r="K135" s="37"/>
      <c r="L135" s="40"/>
      <c r="M135" s="195"/>
      <c r="N135" s="196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168</v>
      </c>
      <c r="AU135" s="18" t="s">
        <v>82</v>
      </c>
    </row>
    <row r="136" spans="1:65" s="2" customFormat="1" ht="11.25">
      <c r="A136" s="35"/>
      <c r="B136" s="36"/>
      <c r="C136" s="37"/>
      <c r="D136" s="197" t="s">
        <v>170</v>
      </c>
      <c r="E136" s="37"/>
      <c r="F136" s="198" t="s">
        <v>743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170</v>
      </c>
      <c r="AU136" s="18" t="s">
        <v>82</v>
      </c>
    </row>
    <row r="137" spans="1:65" s="2" customFormat="1" ht="37.9" customHeight="1">
      <c r="A137" s="35"/>
      <c r="B137" s="36"/>
      <c r="C137" s="179" t="s">
        <v>244</v>
      </c>
      <c r="D137" s="179" t="s">
        <v>161</v>
      </c>
      <c r="E137" s="180" t="s">
        <v>226</v>
      </c>
      <c r="F137" s="181" t="s">
        <v>227</v>
      </c>
      <c r="G137" s="182" t="s">
        <v>211</v>
      </c>
      <c r="H137" s="183">
        <v>53.625999999999998</v>
      </c>
      <c r="I137" s="184"/>
      <c r="J137" s="185">
        <f>ROUND(I137*H137,2)</f>
        <v>0</v>
      </c>
      <c r="K137" s="181" t="s">
        <v>165</v>
      </c>
      <c r="L137" s="40"/>
      <c r="M137" s="186" t="s">
        <v>19</v>
      </c>
      <c r="N137" s="187" t="s">
        <v>44</v>
      </c>
      <c r="O137" s="65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0" t="s">
        <v>166</v>
      </c>
      <c r="AT137" s="190" t="s">
        <v>161</v>
      </c>
      <c r="AU137" s="190" t="s">
        <v>82</v>
      </c>
      <c r="AY137" s="18" t="s">
        <v>159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80</v>
      </c>
      <c r="BK137" s="191">
        <f>ROUND(I137*H137,2)</f>
        <v>0</v>
      </c>
      <c r="BL137" s="18" t="s">
        <v>166</v>
      </c>
      <c r="BM137" s="190" t="s">
        <v>1307</v>
      </c>
    </row>
    <row r="138" spans="1:65" s="2" customFormat="1" ht="39">
      <c r="A138" s="35"/>
      <c r="B138" s="36"/>
      <c r="C138" s="37"/>
      <c r="D138" s="192" t="s">
        <v>168</v>
      </c>
      <c r="E138" s="37"/>
      <c r="F138" s="193" t="s">
        <v>229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168</v>
      </c>
      <c r="AU138" s="18" t="s">
        <v>82</v>
      </c>
    </row>
    <row r="139" spans="1:65" s="2" customFormat="1" ht="11.25">
      <c r="A139" s="35"/>
      <c r="B139" s="36"/>
      <c r="C139" s="37"/>
      <c r="D139" s="197" t="s">
        <v>170</v>
      </c>
      <c r="E139" s="37"/>
      <c r="F139" s="198" t="s">
        <v>230</v>
      </c>
      <c r="G139" s="37"/>
      <c r="H139" s="37"/>
      <c r="I139" s="194"/>
      <c r="J139" s="37"/>
      <c r="K139" s="37"/>
      <c r="L139" s="40"/>
      <c r="M139" s="195"/>
      <c r="N139" s="196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170</v>
      </c>
      <c r="AU139" s="18" t="s">
        <v>82</v>
      </c>
    </row>
    <row r="140" spans="1:65" s="2" customFormat="1" ht="37.9" customHeight="1">
      <c r="A140" s="35"/>
      <c r="B140" s="36"/>
      <c r="C140" s="179" t="s">
        <v>252</v>
      </c>
      <c r="D140" s="179" t="s">
        <v>161</v>
      </c>
      <c r="E140" s="180" t="s">
        <v>232</v>
      </c>
      <c r="F140" s="181" t="s">
        <v>233</v>
      </c>
      <c r="G140" s="182" t="s">
        <v>211</v>
      </c>
      <c r="H140" s="183">
        <v>53.625999999999998</v>
      </c>
      <c r="I140" s="184"/>
      <c r="J140" s="185">
        <f>ROUND(I140*H140,2)</f>
        <v>0</v>
      </c>
      <c r="K140" s="181" t="s">
        <v>165</v>
      </c>
      <c r="L140" s="40"/>
      <c r="M140" s="186" t="s">
        <v>19</v>
      </c>
      <c r="N140" s="187" t="s">
        <v>44</v>
      </c>
      <c r="O140" s="65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0" t="s">
        <v>166</v>
      </c>
      <c r="AT140" s="190" t="s">
        <v>161</v>
      </c>
      <c r="AU140" s="190" t="s">
        <v>82</v>
      </c>
      <c r="AY140" s="18" t="s">
        <v>159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80</v>
      </c>
      <c r="BK140" s="191">
        <f>ROUND(I140*H140,2)</f>
        <v>0</v>
      </c>
      <c r="BL140" s="18" t="s">
        <v>166</v>
      </c>
      <c r="BM140" s="190" t="s">
        <v>1308</v>
      </c>
    </row>
    <row r="141" spans="1:65" s="2" customFormat="1" ht="48.75">
      <c r="A141" s="35"/>
      <c r="B141" s="36"/>
      <c r="C141" s="37"/>
      <c r="D141" s="192" t="s">
        <v>168</v>
      </c>
      <c r="E141" s="37"/>
      <c r="F141" s="193" t="s">
        <v>235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168</v>
      </c>
      <c r="AU141" s="18" t="s">
        <v>82</v>
      </c>
    </row>
    <row r="142" spans="1:65" s="2" customFormat="1" ht="11.25">
      <c r="A142" s="35"/>
      <c r="B142" s="36"/>
      <c r="C142" s="37"/>
      <c r="D142" s="197" t="s">
        <v>170</v>
      </c>
      <c r="E142" s="37"/>
      <c r="F142" s="198" t="s">
        <v>236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170</v>
      </c>
      <c r="AU142" s="18" t="s">
        <v>82</v>
      </c>
    </row>
    <row r="143" spans="1:65" s="2" customFormat="1" ht="24.2" customHeight="1">
      <c r="A143" s="35"/>
      <c r="B143" s="36"/>
      <c r="C143" s="179" t="s">
        <v>258</v>
      </c>
      <c r="D143" s="179" t="s">
        <v>161</v>
      </c>
      <c r="E143" s="180" t="s">
        <v>239</v>
      </c>
      <c r="F143" s="181" t="s">
        <v>240</v>
      </c>
      <c r="G143" s="182" t="s">
        <v>211</v>
      </c>
      <c r="H143" s="183">
        <v>53.625999999999998</v>
      </c>
      <c r="I143" s="184"/>
      <c r="J143" s="185">
        <f>ROUND(I143*H143,2)</f>
        <v>0</v>
      </c>
      <c r="K143" s="181" t="s">
        <v>165</v>
      </c>
      <c r="L143" s="40"/>
      <c r="M143" s="186" t="s">
        <v>19</v>
      </c>
      <c r="N143" s="187" t="s">
        <v>44</v>
      </c>
      <c r="O143" s="65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0" t="s">
        <v>166</v>
      </c>
      <c r="AT143" s="190" t="s">
        <v>161</v>
      </c>
      <c r="AU143" s="190" t="s">
        <v>82</v>
      </c>
      <c r="AY143" s="18" t="s">
        <v>159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80</v>
      </c>
      <c r="BK143" s="191">
        <f>ROUND(I143*H143,2)</f>
        <v>0</v>
      </c>
      <c r="BL143" s="18" t="s">
        <v>166</v>
      </c>
      <c r="BM143" s="190" t="s">
        <v>1309</v>
      </c>
    </row>
    <row r="144" spans="1:65" s="2" customFormat="1" ht="29.25">
      <c r="A144" s="35"/>
      <c r="B144" s="36"/>
      <c r="C144" s="37"/>
      <c r="D144" s="192" t="s">
        <v>168</v>
      </c>
      <c r="E144" s="37"/>
      <c r="F144" s="193" t="s">
        <v>242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168</v>
      </c>
      <c r="AU144" s="18" t="s">
        <v>82</v>
      </c>
    </row>
    <row r="145" spans="1:65" s="2" customFormat="1" ht="11.25">
      <c r="A145" s="35"/>
      <c r="B145" s="36"/>
      <c r="C145" s="37"/>
      <c r="D145" s="197" t="s">
        <v>170</v>
      </c>
      <c r="E145" s="37"/>
      <c r="F145" s="198" t="s">
        <v>243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170</v>
      </c>
      <c r="AU145" s="18" t="s">
        <v>82</v>
      </c>
    </row>
    <row r="146" spans="1:65" s="2" customFormat="1" ht="24.2" customHeight="1">
      <c r="A146" s="35"/>
      <c r="B146" s="36"/>
      <c r="C146" s="179" t="s">
        <v>266</v>
      </c>
      <c r="D146" s="179" t="s">
        <v>161</v>
      </c>
      <c r="E146" s="180" t="s">
        <v>245</v>
      </c>
      <c r="F146" s="181" t="s">
        <v>246</v>
      </c>
      <c r="G146" s="182" t="s">
        <v>211</v>
      </c>
      <c r="H146" s="183">
        <v>67.971000000000004</v>
      </c>
      <c r="I146" s="184"/>
      <c r="J146" s="185">
        <f>ROUND(I146*H146,2)</f>
        <v>0</v>
      </c>
      <c r="K146" s="181" t="s">
        <v>165</v>
      </c>
      <c r="L146" s="40"/>
      <c r="M146" s="186" t="s">
        <v>19</v>
      </c>
      <c r="N146" s="187" t="s">
        <v>44</v>
      </c>
      <c r="O146" s="65"/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0" t="s">
        <v>166</v>
      </c>
      <c r="AT146" s="190" t="s">
        <v>161</v>
      </c>
      <c r="AU146" s="190" t="s">
        <v>82</v>
      </c>
      <c r="AY146" s="18" t="s">
        <v>159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8" t="s">
        <v>80</v>
      </c>
      <c r="BK146" s="191">
        <f>ROUND(I146*H146,2)</f>
        <v>0</v>
      </c>
      <c r="BL146" s="18" t="s">
        <v>166</v>
      </c>
      <c r="BM146" s="190" t="s">
        <v>1310</v>
      </c>
    </row>
    <row r="147" spans="1:65" s="2" customFormat="1" ht="19.5">
      <c r="A147" s="35"/>
      <c r="B147" s="36"/>
      <c r="C147" s="37"/>
      <c r="D147" s="192" t="s">
        <v>168</v>
      </c>
      <c r="E147" s="37"/>
      <c r="F147" s="193" t="s">
        <v>248</v>
      </c>
      <c r="G147" s="37"/>
      <c r="H147" s="37"/>
      <c r="I147" s="194"/>
      <c r="J147" s="37"/>
      <c r="K147" s="37"/>
      <c r="L147" s="40"/>
      <c r="M147" s="195"/>
      <c r="N147" s="196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168</v>
      </c>
      <c r="AU147" s="18" t="s">
        <v>82</v>
      </c>
    </row>
    <row r="148" spans="1:65" s="2" customFormat="1" ht="11.25">
      <c r="A148" s="35"/>
      <c r="B148" s="36"/>
      <c r="C148" s="37"/>
      <c r="D148" s="197" t="s">
        <v>170</v>
      </c>
      <c r="E148" s="37"/>
      <c r="F148" s="198" t="s">
        <v>249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170</v>
      </c>
      <c r="AU148" s="18" t="s">
        <v>82</v>
      </c>
    </row>
    <row r="149" spans="1:65" s="13" customFormat="1" ht="22.5">
      <c r="B149" s="199"/>
      <c r="C149" s="200"/>
      <c r="D149" s="192" t="s">
        <v>172</v>
      </c>
      <c r="E149" s="201" t="s">
        <v>19</v>
      </c>
      <c r="F149" s="202" t="s">
        <v>250</v>
      </c>
      <c r="G149" s="200"/>
      <c r="H149" s="201" t="s">
        <v>19</v>
      </c>
      <c r="I149" s="203"/>
      <c r="J149" s="200"/>
      <c r="K149" s="200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172</v>
      </c>
      <c r="AU149" s="208" t="s">
        <v>82</v>
      </c>
      <c r="AV149" s="13" t="s">
        <v>80</v>
      </c>
      <c r="AW149" s="13" t="s">
        <v>35</v>
      </c>
      <c r="AX149" s="13" t="s">
        <v>73</v>
      </c>
      <c r="AY149" s="208" t="s">
        <v>159</v>
      </c>
    </row>
    <row r="150" spans="1:65" s="14" customFormat="1" ht="11.25">
      <c r="B150" s="209"/>
      <c r="C150" s="210"/>
      <c r="D150" s="192" t="s">
        <v>172</v>
      </c>
      <c r="E150" s="211" t="s">
        <v>19</v>
      </c>
      <c r="F150" s="212" t="s">
        <v>1304</v>
      </c>
      <c r="G150" s="210"/>
      <c r="H150" s="213">
        <v>67.971000000000004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172</v>
      </c>
      <c r="AU150" s="219" t="s">
        <v>82</v>
      </c>
      <c r="AV150" s="14" t="s">
        <v>82</v>
      </c>
      <c r="AW150" s="14" t="s">
        <v>35</v>
      </c>
      <c r="AX150" s="14" t="s">
        <v>80</v>
      </c>
      <c r="AY150" s="219" t="s">
        <v>159</v>
      </c>
    </row>
    <row r="151" spans="1:65" s="2" customFormat="1" ht="16.5" customHeight="1">
      <c r="A151" s="35"/>
      <c r="B151" s="36"/>
      <c r="C151" s="231" t="s">
        <v>8</v>
      </c>
      <c r="D151" s="231" t="s">
        <v>253</v>
      </c>
      <c r="E151" s="232" t="s">
        <v>254</v>
      </c>
      <c r="F151" s="233" t="s">
        <v>255</v>
      </c>
      <c r="G151" s="234" t="s">
        <v>222</v>
      </c>
      <c r="H151" s="235">
        <v>135.94200000000001</v>
      </c>
      <c r="I151" s="236"/>
      <c r="J151" s="237">
        <f>ROUND(I151*H151,2)</f>
        <v>0</v>
      </c>
      <c r="K151" s="233" t="s">
        <v>165</v>
      </c>
      <c r="L151" s="238"/>
      <c r="M151" s="239" t="s">
        <v>19</v>
      </c>
      <c r="N151" s="240" t="s">
        <v>44</v>
      </c>
      <c r="O151" s="65"/>
      <c r="P151" s="188">
        <f>O151*H151</f>
        <v>0</v>
      </c>
      <c r="Q151" s="188">
        <v>1</v>
      </c>
      <c r="R151" s="188">
        <f>Q151*H151</f>
        <v>135.94200000000001</v>
      </c>
      <c r="S151" s="188">
        <v>0</v>
      </c>
      <c r="T151" s="18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0" t="s">
        <v>191</v>
      </c>
      <c r="AT151" s="190" t="s">
        <v>253</v>
      </c>
      <c r="AU151" s="190" t="s">
        <v>82</v>
      </c>
      <c r="AY151" s="18" t="s">
        <v>159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80</v>
      </c>
      <c r="BK151" s="191">
        <f>ROUND(I151*H151,2)</f>
        <v>0</v>
      </c>
      <c r="BL151" s="18" t="s">
        <v>166</v>
      </c>
      <c r="BM151" s="190" t="s">
        <v>1311</v>
      </c>
    </row>
    <row r="152" spans="1:65" s="2" customFormat="1" ht="11.25">
      <c r="A152" s="35"/>
      <c r="B152" s="36"/>
      <c r="C152" s="37"/>
      <c r="D152" s="192" t="s">
        <v>168</v>
      </c>
      <c r="E152" s="37"/>
      <c r="F152" s="193" t="s">
        <v>255</v>
      </c>
      <c r="G152" s="37"/>
      <c r="H152" s="37"/>
      <c r="I152" s="194"/>
      <c r="J152" s="37"/>
      <c r="K152" s="37"/>
      <c r="L152" s="40"/>
      <c r="M152" s="195"/>
      <c r="N152" s="196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168</v>
      </c>
      <c r="AU152" s="18" t="s">
        <v>82</v>
      </c>
    </row>
    <row r="153" spans="1:65" s="14" customFormat="1" ht="11.25">
      <c r="B153" s="209"/>
      <c r="C153" s="210"/>
      <c r="D153" s="192" t="s">
        <v>172</v>
      </c>
      <c r="E153" s="210"/>
      <c r="F153" s="212" t="s">
        <v>1312</v>
      </c>
      <c r="G153" s="210"/>
      <c r="H153" s="213">
        <v>135.94200000000001</v>
      </c>
      <c r="I153" s="214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172</v>
      </c>
      <c r="AU153" s="219" t="s">
        <v>82</v>
      </c>
      <c r="AV153" s="14" t="s">
        <v>82</v>
      </c>
      <c r="AW153" s="14" t="s">
        <v>4</v>
      </c>
      <c r="AX153" s="14" t="s">
        <v>80</v>
      </c>
      <c r="AY153" s="219" t="s">
        <v>159</v>
      </c>
    </row>
    <row r="154" spans="1:65" s="2" customFormat="1" ht="24.2" customHeight="1">
      <c r="A154" s="35"/>
      <c r="B154" s="36"/>
      <c r="C154" s="179" t="s">
        <v>277</v>
      </c>
      <c r="D154" s="179" t="s">
        <v>161</v>
      </c>
      <c r="E154" s="180" t="s">
        <v>259</v>
      </c>
      <c r="F154" s="181" t="s">
        <v>260</v>
      </c>
      <c r="G154" s="182" t="s">
        <v>202</v>
      </c>
      <c r="H154" s="183">
        <v>143.4</v>
      </c>
      <c r="I154" s="184"/>
      <c r="J154" s="185">
        <f>ROUND(I154*H154,2)</f>
        <v>0</v>
      </c>
      <c r="K154" s="181" t="s">
        <v>165</v>
      </c>
      <c r="L154" s="40"/>
      <c r="M154" s="186" t="s">
        <v>19</v>
      </c>
      <c r="N154" s="187" t="s">
        <v>44</v>
      </c>
      <c r="O154" s="65"/>
      <c r="P154" s="188">
        <f>O154*H154</f>
        <v>0</v>
      </c>
      <c r="Q154" s="188">
        <v>0</v>
      </c>
      <c r="R154" s="188">
        <f>Q154*H154</f>
        <v>0</v>
      </c>
      <c r="S154" s="188">
        <v>0</v>
      </c>
      <c r="T154" s="18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0" t="s">
        <v>166</v>
      </c>
      <c r="AT154" s="190" t="s">
        <v>161</v>
      </c>
      <c r="AU154" s="190" t="s">
        <v>82</v>
      </c>
      <c r="AY154" s="18" t="s">
        <v>159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80</v>
      </c>
      <c r="BK154" s="191">
        <f>ROUND(I154*H154,2)</f>
        <v>0</v>
      </c>
      <c r="BL154" s="18" t="s">
        <v>166</v>
      </c>
      <c r="BM154" s="190" t="s">
        <v>1313</v>
      </c>
    </row>
    <row r="155" spans="1:65" s="2" customFormat="1" ht="19.5">
      <c r="A155" s="35"/>
      <c r="B155" s="36"/>
      <c r="C155" s="37"/>
      <c r="D155" s="192" t="s">
        <v>168</v>
      </c>
      <c r="E155" s="37"/>
      <c r="F155" s="193" t="s">
        <v>262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168</v>
      </c>
      <c r="AU155" s="18" t="s">
        <v>82</v>
      </c>
    </row>
    <row r="156" spans="1:65" s="2" customFormat="1" ht="11.25">
      <c r="A156" s="35"/>
      <c r="B156" s="36"/>
      <c r="C156" s="37"/>
      <c r="D156" s="197" t="s">
        <v>170</v>
      </c>
      <c r="E156" s="37"/>
      <c r="F156" s="198" t="s">
        <v>263</v>
      </c>
      <c r="G156" s="37"/>
      <c r="H156" s="37"/>
      <c r="I156" s="194"/>
      <c r="J156" s="37"/>
      <c r="K156" s="37"/>
      <c r="L156" s="40"/>
      <c r="M156" s="195"/>
      <c r="N156" s="196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170</v>
      </c>
      <c r="AU156" s="18" t="s">
        <v>82</v>
      </c>
    </row>
    <row r="157" spans="1:65" s="13" customFormat="1" ht="11.25">
      <c r="B157" s="199"/>
      <c r="C157" s="200"/>
      <c r="D157" s="192" t="s">
        <v>172</v>
      </c>
      <c r="E157" s="201" t="s">
        <v>19</v>
      </c>
      <c r="F157" s="202" t="s">
        <v>264</v>
      </c>
      <c r="G157" s="200"/>
      <c r="H157" s="201" t="s">
        <v>19</v>
      </c>
      <c r="I157" s="203"/>
      <c r="J157" s="200"/>
      <c r="K157" s="200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172</v>
      </c>
      <c r="AU157" s="208" t="s">
        <v>82</v>
      </c>
      <c r="AV157" s="13" t="s">
        <v>80</v>
      </c>
      <c r="AW157" s="13" t="s">
        <v>35</v>
      </c>
      <c r="AX157" s="13" t="s">
        <v>73</v>
      </c>
      <c r="AY157" s="208" t="s">
        <v>159</v>
      </c>
    </row>
    <row r="158" spans="1:65" s="14" customFormat="1" ht="11.25">
      <c r="B158" s="209"/>
      <c r="C158" s="210"/>
      <c r="D158" s="192" t="s">
        <v>172</v>
      </c>
      <c r="E158" s="211" t="s">
        <v>19</v>
      </c>
      <c r="F158" s="212" t="s">
        <v>1314</v>
      </c>
      <c r="G158" s="210"/>
      <c r="H158" s="213">
        <v>143.4</v>
      </c>
      <c r="I158" s="214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172</v>
      </c>
      <c r="AU158" s="219" t="s">
        <v>82</v>
      </c>
      <c r="AV158" s="14" t="s">
        <v>82</v>
      </c>
      <c r="AW158" s="14" t="s">
        <v>35</v>
      </c>
      <c r="AX158" s="14" t="s">
        <v>80</v>
      </c>
      <c r="AY158" s="219" t="s">
        <v>159</v>
      </c>
    </row>
    <row r="159" spans="1:65" s="2" customFormat="1" ht="24.2" customHeight="1">
      <c r="A159" s="35"/>
      <c r="B159" s="36"/>
      <c r="C159" s="179" t="s">
        <v>285</v>
      </c>
      <c r="D159" s="179" t="s">
        <v>161</v>
      </c>
      <c r="E159" s="180" t="s">
        <v>267</v>
      </c>
      <c r="F159" s="181" t="s">
        <v>268</v>
      </c>
      <c r="G159" s="182" t="s">
        <v>202</v>
      </c>
      <c r="H159" s="183">
        <v>143.4</v>
      </c>
      <c r="I159" s="184"/>
      <c r="J159" s="185">
        <f>ROUND(I159*H159,2)</f>
        <v>0</v>
      </c>
      <c r="K159" s="181" t="s">
        <v>165</v>
      </c>
      <c r="L159" s="40"/>
      <c r="M159" s="186" t="s">
        <v>19</v>
      </c>
      <c r="N159" s="187" t="s">
        <v>44</v>
      </c>
      <c r="O159" s="65"/>
      <c r="P159" s="188">
        <f>O159*H159</f>
        <v>0</v>
      </c>
      <c r="Q159" s="188">
        <v>0</v>
      </c>
      <c r="R159" s="188">
        <f>Q159*H159</f>
        <v>0</v>
      </c>
      <c r="S159" s="188">
        <v>0</v>
      </c>
      <c r="T159" s="18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0" t="s">
        <v>166</v>
      </c>
      <c r="AT159" s="190" t="s">
        <v>161</v>
      </c>
      <c r="AU159" s="190" t="s">
        <v>82</v>
      </c>
      <c r="AY159" s="18" t="s">
        <v>159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80</v>
      </c>
      <c r="BK159" s="191">
        <f>ROUND(I159*H159,2)</f>
        <v>0</v>
      </c>
      <c r="BL159" s="18" t="s">
        <v>166</v>
      </c>
      <c r="BM159" s="190" t="s">
        <v>1315</v>
      </c>
    </row>
    <row r="160" spans="1:65" s="2" customFormat="1" ht="19.5">
      <c r="A160" s="35"/>
      <c r="B160" s="36"/>
      <c r="C160" s="37"/>
      <c r="D160" s="192" t="s">
        <v>168</v>
      </c>
      <c r="E160" s="37"/>
      <c r="F160" s="193" t="s">
        <v>270</v>
      </c>
      <c r="G160" s="37"/>
      <c r="H160" s="37"/>
      <c r="I160" s="194"/>
      <c r="J160" s="37"/>
      <c r="K160" s="37"/>
      <c r="L160" s="40"/>
      <c r="M160" s="195"/>
      <c r="N160" s="19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168</v>
      </c>
      <c r="AU160" s="18" t="s">
        <v>82</v>
      </c>
    </row>
    <row r="161" spans="1:65" s="2" customFormat="1" ht="11.25">
      <c r="A161" s="35"/>
      <c r="B161" s="36"/>
      <c r="C161" s="37"/>
      <c r="D161" s="197" t="s">
        <v>170</v>
      </c>
      <c r="E161" s="37"/>
      <c r="F161" s="198" t="s">
        <v>271</v>
      </c>
      <c r="G161" s="37"/>
      <c r="H161" s="37"/>
      <c r="I161" s="194"/>
      <c r="J161" s="37"/>
      <c r="K161" s="37"/>
      <c r="L161" s="40"/>
      <c r="M161" s="195"/>
      <c r="N161" s="196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170</v>
      </c>
      <c r="AU161" s="18" t="s">
        <v>82</v>
      </c>
    </row>
    <row r="162" spans="1:65" s="2" customFormat="1" ht="16.5" customHeight="1">
      <c r="A162" s="35"/>
      <c r="B162" s="36"/>
      <c r="C162" s="231" t="s">
        <v>292</v>
      </c>
      <c r="D162" s="231" t="s">
        <v>253</v>
      </c>
      <c r="E162" s="232" t="s">
        <v>272</v>
      </c>
      <c r="F162" s="233" t="s">
        <v>273</v>
      </c>
      <c r="G162" s="234" t="s">
        <v>274</v>
      </c>
      <c r="H162" s="235">
        <v>2.1509999999999998</v>
      </c>
      <c r="I162" s="236"/>
      <c r="J162" s="237">
        <f>ROUND(I162*H162,2)</f>
        <v>0</v>
      </c>
      <c r="K162" s="233" t="s">
        <v>165</v>
      </c>
      <c r="L162" s="238"/>
      <c r="M162" s="239" t="s">
        <v>19</v>
      </c>
      <c r="N162" s="240" t="s">
        <v>44</v>
      </c>
      <c r="O162" s="65"/>
      <c r="P162" s="188">
        <f>O162*H162</f>
        <v>0</v>
      </c>
      <c r="Q162" s="188">
        <v>1E-3</v>
      </c>
      <c r="R162" s="188">
        <f>Q162*H162</f>
        <v>2.1509999999999997E-3</v>
      </c>
      <c r="S162" s="188">
        <v>0</v>
      </c>
      <c r="T162" s="18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0" t="s">
        <v>191</v>
      </c>
      <c r="AT162" s="190" t="s">
        <v>253</v>
      </c>
      <c r="AU162" s="190" t="s">
        <v>82</v>
      </c>
      <c r="AY162" s="18" t="s">
        <v>159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8" t="s">
        <v>80</v>
      </c>
      <c r="BK162" s="191">
        <f>ROUND(I162*H162,2)</f>
        <v>0</v>
      </c>
      <c r="BL162" s="18" t="s">
        <v>166</v>
      </c>
      <c r="BM162" s="190" t="s">
        <v>1316</v>
      </c>
    </row>
    <row r="163" spans="1:65" s="2" customFormat="1" ht="11.25">
      <c r="A163" s="35"/>
      <c r="B163" s="36"/>
      <c r="C163" s="37"/>
      <c r="D163" s="192" t="s">
        <v>168</v>
      </c>
      <c r="E163" s="37"/>
      <c r="F163" s="193" t="s">
        <v>273</v>
      </c>
      <c r="G163" s="37"/>
      <c r="H163" s="37"/>
      <c r="I163" s="194"/>
      <c r="J163" s="37"/>
      <c r="K163" s="37"/>
      <c r="L163" s="40"/>
      <c r="M163" s="195"/>
      <c r="N163" s="196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168</v>
      </c>
      <c r="AU163" s="18" t="s">
        <v>82</v>
      </c>
    </row>
    <row r="164" spans="1:65" s="14" customFormat="1" ht="11.25">
      <c r="B164" s="209"/>
      <c r="C164" s="210"/>
      <c r="D164" s="192" t="s">
        <v>172</v>
      </c>
      <c r="E164" s="210"/>
      <c r="F164" s="212" t="s">
        <v>1317</v>
      </c>
      <c r="G164" s="210"/>
      <c r="H164" s="213">
        <v>2.1509999999999998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172</v>
      </c>
      <c r="AU164" s="219" t="s">
        <v>82</v>
      </c>
      <c r="AV164" s="14" t="s">
        <v>82</v>
      </c>
      <c r="AW164" s="14" t="s">
        <v>4</v>
      </c>
      <c r="AX164" s="14" t="s">
        <v>80</v>
      </c>
      <c r="AY164" s="219" t="s">
        <v>159</v>
      </c>
    </row>
    <row r="165" spans="1:65" s="2" customFormat="1" ht="24.2" customHeight="1">
      <c r="A165" s="35"/>
      <c r="B165" s="36"/>
      <c r="C165" s="179" t="s">
        <v>300</v>
      </c>
      <c r="D165" s="179" t="s">
        <v>161</v>
      </c>
      <c r="E165" s="180" t="s">
        <v>278</v>
      </c>
      <c r="F165" s="181" t="s">
        <v>279</v>
      </c>
      <c r="G165" s="182" t="s">
        <v>202</v>
      </c>
      <c r="H165" s="183">
        <v>23.213000000000001</v>
      </c>
      <c r="I165" s="184"/>
      <c r="J165" s="185">
        <f>ROUND(I165*H165,2)</f>
        <v>0</v>
      </c>
      <c r="K165" s="181" t="s">
        <v>165</v>
      </c>
      <c r="L165" s="40"/>
      <c r="M165" s="186" t="s">
        <v>19</v>
      </c>
      <c r="N165" s="187" t="s">
        <v>44</v>
      </c>
      <c r="O165" s="65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0" t="s">
        <v>166</v>
      </c>
      <c r="AT165" s="190" t="s">
        <v>161</v>
      </c>
      <c r="AU165" s="190" t="s">
        <v>82</v>
      </c>
      <c r="AY165" s="18" t="s">
        <v>159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80</v>
      </c>
      <c r="BK165" s="191">
        <f>ROUND(I165*H165,2)</f>
        <v>0</v>
      </c>
      <c r="BL165" s="18" t="s">
        <v>166</v>
      </c>
      <c r="BM165" s="190" t="s">
        <v>1318</v>
      </c>
    </row>
    <row r="166" spans="1:65" s="2" customFormat="1" ht="19.5">
      <c r="A166" s="35"/>
      <c r="B166" s="36"/>
      <c r="C166" s="37"/>
      <c r="D166" s="192" t="s">
        <v>168</v>
      </c>
      <c r="E166" s="37"/>
      <c r="F166" s="193" t="s">
        <v>281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168</v>
      </c>
      <c r="AU166" s="18" t="s">
        <v>82</v>
      </c>
    </row>
    <row r="167" spans="1:65" s="2" customFormat="1" ht="11.25">
      <c r="A167" s="35"/>
      <c r="B167" s="36"/>
      <c r="C167" s="37"/>
      <c r="D167" s="197" t="s">
        <v>170</v>
      </c>
      <c r="E167" s="37"/>
      <c r="F167" s="198" t="s">
        <v>282</v>
      </c>
      <c r="G167" s="37"/>
      <c r="H167" s="37"/>
      <c r="I167" s="194"/>
      <c r="J167" s="37"/>
      <c r="K167" s="37"/>
      <c r="L167" s="40"/>
      <c r="M167" s="195"/>
      <c r="N167" s="196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170</v>
      </c>
      <c r="AU167" s="18" t="s">
        <v>82</v>
      </c>
    </row>
    <row r="168" spans="1:65" s="13" customFormat="1" ht="11.25">
      <c r="B168" s="199"/>
      <c r="C168" s="200"/>
      <c r="D168" s="192" t="s">
        <v>172</v>
      </c>
      <c r="E168" s="201" t="s">
        <v>19</v>
      </c>
      <c r="F168" s="202" t="s">
        <v>283</v>
      </c>
      <c r="G168" s="200"/>
      <c r="H168" s="201" t="s">
        <v>19</v>
      </c>
      <c r="I168" s="203"/>
      <c r="J168" s="200"/>
      <c r="K168" s="200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172</v>
      </c>
      <c r="AU168" s="208" t="s">
        <v>82</v>
      </c>
      <c r="AV168" s="13" t="s">
        <v>80</v>
      </c>
      <c r="AW168" s="13" t="s">
        <v>35</v>
      </c>
      <c r="AX168" s="13" t="s">
        <v>73</v>
      </c>
      <c r="AY168" s="208" t="s">
        <v>159</v>
      </c>
    </row>
    <row r="169" spans="1:65" s="14" customFormat="1" ht="11.25">
      <c r="B169" s="209"/>
      <c r="C169" s="210"/>
      <c r="D169" s="192" t="s">
        <v>172</v>
      </c>
      <c r="E169" s="211" t="s">
        <v>19</v>
      </c>
      <c r="F169" s="212" t="s">
        <v>1319</v>
      </c>
      <c r="G169" s="210"/>
      <c r="H169" s="213">
        <v>23.213000000000001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172</v>
      </c>
      <c r="AU169" s="219" t="s">
        <v>82</v>
      </c>
      <c r="AV169" s="14" t="s">
        <v>82</v>
      </c>
      <c r="AW169" s="14" t="s">
        <v>35</v>
      </c>
      <c r="AX169" s="14" t="s">
        <v>80</v>
      </c>
      <c r="AY169" s="219" t="s">
        <v>159</v>
      </c>
    </row>
    <row r="170" spans="1:65" s="2" customFormat="1" ht="16.5" customHeight="1">
      <c r="A170" s="35"/>
      <c r="B170" s="36"/>
      <c r="C170" s="179" t="s">
        <v>306</v>
      </c>
      <c r="D170" s="179" t="s">
        <v>161</v>
      </c>
      <c r="E170" s="180" t="s">
        <v>286</v>
      </c>
      <c r="F170" s="181" t="s">
        <v>287</v>
      </c>
      <c r="G170" s="182" t="s">
        <v>202</v>
      </c>
      <c r="H170" s="183">
        <v>143.4</v>
      </c>
      <c r="I170" s="184"/>
      <c r="J170" s="185">
        <f>ROUND(I170*H170,2)</f>
        <v>0</v>
      </c>
      <c r="K170" s="181" t="s">
        <v>165</v>
      </c>
      <c r="L170" s="40"/>
      <c r="M170" s="186" t="s">
        <v>19</v>
      </c>
      <c r="N170" s="187" t="s">
        <v>44</v>
      </c>
      <c r="O170" s="65"/>
      <c r="P170" s="188">
        <f>O170*H170</f>
        <v>0</v>
      </c>
      <c r="Q170" s="188">
        <v>0</v>
      </c>
      <c r="R170" s="188">
        <f>Q170*H170</f>
        <v>0</v>
      </c>
      <c r="S170" s="188">
        <v>0</v>
      </c>
      <c r="T170" s="18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0" t="s">
        <v>166</v>
      </c>
      <c r="AT170" s="190" t="s">
        <v>161</v>
      </c>
      <c r="AU170" s="190" t="s">
        <v>82</v>
      </c>
      <c r="AY170" s="18" t="s">
        <v>159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8" t="s">
        <v>80</v>
      </c>
      <c r="BK170" s="191">
        <f>ROUND(I170*H170,2)</f>
        <v>0</v>
      </c>
      <c r="BL170" s="18" t="s">
        <v>166</v>
      </c>
      <c r="BM170" s="190" t="s">
        <v>1320</v>
      </c>
    </row>
    <row r="171" spans="1:65" s="2" customFormat="1" ht="29.25">
      <c r="A171" s="35"/>
      <c r="B171" s="36"/>
      <c r="C171" s="37"/>
      <c r="D171" s="192" t="s">
        <v>168</v>
      </c>
      <c r="E171" s="37"/>
      <c r="F171" s="193" t="s">
        <v>289</v>
      </c>
      <c r="G171" s="37"/>
      <c r="H171" s="37"/>
      <c r="I171" s="194"/>
      <c r="J171" s="37"/>
      <c r="K171" s="37"/>
      <c r="L171" s="40"/>
      <c r="M171" s="195"/>
      <c r="N171" s="196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168</v>
      </c>
      <c r="AU171" s="18" t="s">
        <v>82</v>
      </c>
    </row>
    <row r="172" spans="1:65" s="2" customFormat="1" ht="11.25">
      <c r="A172" s="35"/>
      <c r="B172" s="36"/>
      <c r="C172" s="37"/>
      <c r="D172" s="197" t="s">
        <v>170</v>
      </c>
      <c r="E172" s="37"/>
      <c r="F172" s="198" t="s">
        <v>290</v>
      </c>
      <c r="G172" s="37"/>
      <c r="H172" s="37"/>
      <c r="I172" s="194"/>
      <c r="J172" s="37"/>
      <c r="K172" s="37"/>
      <c r="L172" s="40"/>
      <c r="M172" s="195"/>
      <c r="N172" s="196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170</v>
      </c>
      <c r="AU172" s="18" t="s">
        <v>82</v>
      </c>
    </row>
    <row r="173" spans="1:65" s="12" customFormat="1" ht="22.9" customHeight="1">
      <c r="B173" s="163"/>
      <c r="C173" s="164"/>
      <c r="D173" s="165" t="s">
        <v>72</v>
      </c>
      <c r="E173" s="177" t="s">
        <v>184</v>
      </c>
      <c r="F173" s="177" t="s">
        <v>349</v>
      </c>
      <c r="G173" s="164"/>
      <c r="H173" s="164"/>
      <c r="I173" s="167"/>
      <c r="J173" s="178">
        <f>BK173</f>
        <v>0</v>
      </c>
      <c r="K173" s="164"/>
      <c r="L173" s="169"/>
      <c r="M173" s="170"/>
      <c r="N173" s="171"/>
      <c r="O173" s="171"/>
      <c r="P173" s="172">
        <f>SUM(P174:P182)</f>
        <v>0</v>
      </c>
      <c r="Q173" s="171"/>
      <c r="R173" s="172">
        <f>SUM(R174:R182)</f>
        <v>2.2200000000000001E-2</v>
      </c>
      <c r="S173" s="171"/>
      <c r="T173" s="173">
        <f>SUM(T174:T182)</f>
        <v>0</v>
      </c>
      <c r="AR173" s="174" t="s">
        <v>80</v>
      </c>
      <c r="AT173" s="175" t="s">
        <v>72</v>
      </c>
      <c r="AU173" s="175" t="s">
        <v>80</v>
      </c>
      <c r="AY173" s="174" t="s">
        <v>159</v>
      </c>
      <c r="BK173" s="176">
        <f>SUM(BK174:BK182)</f>
        <v>0</v>
      </c>
    </row>
    <row r="174" spans="1:65" s="2" customFormat="1" ht="24.2" customHeight="1">
      <c r="A174" s="35"/>
      <c r="B174" s="36"/>
      <c r="C174" s="179" t="s">
        <v>7</v>
      </c>
      <c r="D174" s="179" t="s">
        <v>161</v>
      </c>
      <c r="E174" s="180" t="s">
        <v>804</v>
      </c>
      <c r="F174" s="181" t="s">
        <v>805</v>
      </c>
      <c r="G174" s="182" t="s">
        <v>164</v>
      </c>
      <c r="H174" s="183">
        <v>6</v>
      </c>
      <c r="I174" s="184"/>
      <c r="J174" s="185">
        <f>ROUND(I174*H174,2)</f>
        <v>0</v>
      </c>
      <c r="K174" s="181" t="s">
        <v>165</v>
      </c>
      <c r="L174" s="40"/>
      <c r="M174" s="186" t="s">
        <v>19</v>
      </c>
      <c r="N174" s="187" t="s">
        <v>44</v>
      </c>
      <c r="O174" s="65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0" t="s">
        <v>166</v>
      </c>
      <c r="AT174" s="190" t="s">
        <v>161</v>
      </c>
      <c r="AU174" s="190" t="s">
        <v>82</v>
      </c>
      <c r="AY174" s="18" t="s">
        <v>159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80</v>
      </c>
      <c r="BK174" s="191">
        <f>ROUND(I174*H174,2)</f>
        <v>0</v>
      </c>
      <c r="BL174" s="18" t="s">
        <v>166</v>
      </c>
      <c r="BM174" s="190" t="s">
        <v>1321</v>
      </c>
    </row>
    <row r="175" spans="1:65" s="2" customFormat="1" ht="19.5">
      <c r="A175" s="35"/>
      <c r="B175" s="36"/>
      <c r="C175" s="37"/>
      <c r="D175" s="192" t="s">
        <v>168</v>
      </c>
      <c r="E175" s="37"/>
      <c r="F175" s="193" t="s">
        <v>807</v>
      </c>
      <c r="G175" s="37"/>
      <c r="H175" s="37"/>
      <c r="I175" s="194"/>
      <c r="J175" s="37"/>
      <c r="K175" s="37"/>
      <c r="L175" s="40"/>
      <c r="M175" s="195"/>
      <c r="N175" s="19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168</v>
      </c>
      <c r="AU175" s="18" t="s">
        <v>82</v>
      </c>
    </row>
    <row r="176" spans="1:65" s="2" customFormat="1" ht="11.25">
      <c r="A176" s="35"/>
      <c r="B176" s="36"/>
      <c r="C176" s="37"/>
      <c r="D176" s="197" t="s">
        <v>170</v>
      </c>
      <c r="E176" s="37"/>
      <c r="F176" s="198" t="s">
        <v>808</v>
      </c>
      <c r="G176" s="37"/>
      <c r="H176" s="37"/>
      <c r="I176" s="194"/>
      <c r="J176" s="37"/>
      <c r="K176" s="37"/>
      <c r="L176" s="40"/>
      <c r="M176" s="195"/>
      <c r="N176" s="19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170</v>
      </c>
      <c r="AU176" s="18" t="s">
        <v>82</v>
      </c>
    </row>
    <row r="177" spans="1:65" s="13" customFormat="1" ht="11.25">
      <c r="B177" s="199"/>
      <c r="C177" s="200"/>
      <c r="D177" s="192" t="s">
        <v>172</v>
      </c>
      <c r="E177" s="201" t="s">
        <v>19</v>
      </c>
      <c r="F177" s="202" t="s">
        <v>809</v>
      </c>
      <c r="G177" s="200"/>
      <c r="H177" s="201" t="s">
        <v>19</v>
      </c>
      <c r="I177" s="203"/>
      <c r="J177" s="200"/>
      <c r="K177" s="200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172</v>
      </c>
      <c r="AU177" s="208" t="s">
        <v>82</v>
      </c>
      <c r="AV177" s="13" t="s">
        <v>80</v>
      </c>
      <c r="AW177" s="13" t="s">
        <v>35</v>
      </c>
      <c r="AX177" s="13" t="s">
        <v>73</v>
      </c>
      <c r="AY177" s="208" t="s">
        <v>159</v>
      </c>
    </row>
    <row r="178" spans="1:65" s="14" customFormat="1" ht="11.25">
      <c r="B178" s="209"/>
      <c r="C178" s="210"/>
      <c r="D178" s="192" t="s">
        <v>172</v>
      </c>
      <c r="E178" s="211" t="s">
        <v>19</v>
      </c>
      <c r="F178" s="212" t="s">
        <v>208</v>
      </c>
      <c r="G178" s="210"/>
      <c r="H178" s="213">
        <v>6</v>
      </c>
      <c r="I178" s="214"/>
      <c r="J178" s="210"/>
      <c r="K178" s="210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172</v>
      </c>
      <c r="AU178" s="219" t="s">
        <v>82</v>
      </c>
      <c r="AV178" s="14" t="s">
        <v>82</v>
      </c>
      <c r="AW178" s="14" t="s">
        <v>35</v>
      </c>
      <c r="AX178" s="14" t="s">
        <v>73</v>
      </c>
      <c r="AY178" s="219" t="s">
        <v>159</v>
      </c>
    </row>
    <row r="179" spans="1:65" s="15" customFormat="1" ht="11.25">
      <c r="B179" s="220"/>
      <c r="C179" s="221"/>
      <c r="D179" s="192" t="s">
        <v>172</v>
      </c>
      <c r="E179" s="222" t="s">
        <v>19</v>
      </c>
      <c r="F179" s="223" t="s">
        <v>175</v>
      </c>
      <c r="G179" s="221"/>
      <c r="H179" s="224">
        <v>6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172</v>
      </c>
      <c r="AU179" s="230" t="s">
        <v>82</v>
      </c>
      <c r="AV179" s="15" t="s">
        <v>166</v>
      </c>
      <c r="AW179" s="15" t="s">
        <v>35</v>
      </c>
      <c r="AX179" s="15" t="s">
        <v>80</v>
      </c>
      <c r="AY179" s="230" t="s">
        <v>159</v>
      </c>
    </row>
    <row r="180" spans="1:65" s="2" customFormat="1" ht="16.5" customHeight="1">
      <c r="A180" s="35"/>
      <c r="B180" s="36"/>
      <c r="C180" s="231" t="s">
        <v>321</v>
      </c>
      <c r="D180" s="231" t="s">
        <v>253</v>
      </c>
      <c r="E180" s="232" t="s">
        <v>810</v>
      </c>
      <c r="F180" s="233" t="s">
        <v>811</v>
      </c>
      <c r="G180" s="234" t="s">
        <v>164</v>
      </c>
      <c r="H180" s="235">
        <v>6</v>
      </c>
      <c r="I180" s="236"/>
      <c r="J180" s="237">
        <f>ROUND(I180*H180,2)</f>
        <v>0</v>
      </c>
      <c r="K180" s="233" t="s">
        <v>165</v>
      </c>
      <c r="L180" s="238"/>
      <c r="M180" s="239" t="s">
        <v>19</v>
      </c>
      <c r="N180" s="240" t="s">
        <v>44</v>
      </c>
      <c r="O180" s="65"/>
      <c r="P180" s="188">
        <f>O180*H180</f>
        <v>0</v>
      </c>
      <c r="Q180" s="188">
        <v>3.7000000000000002E-3</v>
      </c>
      <c r="R180" s="188">
        <f>Q180*H180</f>
        <v>2.2200000000000001E-2</v>
      </c>
      <c r="S180" s="188">
        <v>0</v>
      </c>
      <c r="T180" s="18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0" t="s">
        <v>191</v>
      </c>
      <c r="AT180" s="190" t="s">
        <v>253</v>
      </c>
      <c r="AU180" s="190" t="s">
        <v>82</v>
      </c>
      <c r="AY180" s="18" t="s">
        <v>159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80</v>
      </c>
      <c r="BK180" s="191">
        <f>ROUND(I180*H180,2)</f>
        <v>0</v>
      </c>
      <c r="BL180" s="18" t="s">
        <v>166</v>
      </c>
      <c r="BM180" s="190" t="s">
        <v>1322</v>
      </c>
    </row>
    <row r="181" spans="1:65" s="2" customFormat="1" ht="11.25">
      <c r="A181" s="35"/>
      <c r="B181" s="36"/>
      <c r="C181" s="37"/>
      <c r="D181" s="192" t="s">
        <v>168</v>
      </c>
      <c r="E181" s="37"/>
      <c r="F181" s="193" t="s">
        <v>811</v>
      </c>
      <c r="G181" s="37"/>
      <c r="H181" s="37"/>
      <c r="I181" s="194"/>
      <c r="J181" s="37"/>
      <c r="K181" s="37"/>
      <c r="L181" s="40"/>
      <c r="M181" s="195"/>
      <c r="N181" s="196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168</v>
      </c>
      <c r="AU181" s="18" t="s">
        <v>82</v>
      </c>
    </row>
    <row r="182" spans="1:65" s="14" customFormat="1" ht="11.25">
      <c r="B182" s="209"/>
      <c r="C182" s="210"/>
      <c r="D182" s="192" t="s">
        <v>172</v>
      </c>
      <c r="E182" s="210"/>
      <c r="F182" s="212" t="s">
        <v>813</v>
      </c>
      <c r="G182" s="210"/>
      <c r="H182" s="213">
        <v>6</v>
      </c>
      <c r="I182" s="214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172</v>
      </c>
      <c r="AU182" s="219" t="s">
        <v>82</v>
      </c>
      <c r="AV182" s="14" t="s">
        <v>82</v>
      </c>
      <c r="AW182" s="14" t="s">
        <v>4</v>
      </c>
      <c r="AX182" s="14" t="s">
        <v>80</v>
      </c>
      <c r="AY182" s="219" t="s">
        <v>159</v>
      </c>
    </row>
    <row r="183" spans="1:65" s="12" customFormat="1" ht="22.9" customHeight="1">
      <c r="B183" s="163"/>
      <c r="C183" s="164"/>
      <c r="D183" s="165" t="s">
        <v>72</v>
      </c>
      <c r="E183" s="177" t="s">
        <v>231</v>
      </c>
      <c r="F183" s="177" t="s">
        <v>414</v>
      </c>
      <c r="G183" s="164"/>
      <c r="H183" s="164"/>
      <c r="I183" s="167"/>
      <c r="J183" s="178">
        <f>BK183</f>
        <v>0</v>
      </c>
      <c r="K183" s="164"/>
      <c r="L183" s="169"/>
      <c r="M183" s="170"/>
      <c r="N183" s="171"/>
      <c r="O183" s="171"/>
      <c r="P183" s="172">
        <f>SUM(P184:P191)</f>
        <v>0</v>
      </c>
      <c r="Q183" s="171"/>
      <c r="R183" s="172">
        <f>SUM(R184:R191)</f>
        <v>0</v>
      </c>
      <c r="S183" s="171"/>
      <c r="T183" s="173">
        <f>SUM(T184:T191)</f>
        <v>28.564500000000002</v>
      </c>
      <c r="AR183" s="174" t="s">
        <v>80</v>
      </c>
      <c r="AT183" s="175" t="s">
        <v>72</v>
      </c>
      <c r="AU183" s="175" t="s">
        <v>80</v>
      </c>
      <c r="AY183" s="174" t="s">
        <v>159</v>
      </c>
      <c r="BK183" s="176">
        <f>SUM(BK184:BK191)</f>
        <v>0</v>
      </c>
    </row>
    <row r="184" spans="1:65" s="2" customFormat="1" ht="21.75" customHeight="1">
      <c r="A184" s="35"/>
      <c r="B184" s="36"/>
      <c r="C184" s="179" t="s">
        <v>328</v>
      </c>
      <c r="D184" s="179" t="s">
        <v>161</v>
      </c>
      <c r="E184" s="180" t="s">
        <v>1060</v>
      </c>
      <c r="F184" s="181" t="s">
        <v>1061</v>
      </c>
      <c r="G184" s="182" t="s">
        <v>164</v>
      </c>
      <c r="H184" s="183">
        <v>13.9</v>
      </c>
      <c r="I184" s="184"/>
      <c r="J184" s="185">
        <f>ROUND(I184*H184,2)</f>
        <v>0</v>
      </c>
      <c r="K184" s="181" t="s">
        <v>165</v>
      </c>
      <c r="L184" s="40"/>
      <c r="M184" s="186" t="s">
        <v>19</v>
      </c>
      <c r="N184" s="187" t="s">
        <v>44</v>
      </c>
      <c r="O184" s="65"/>
      <c r="P184" s="188">
        <f>O184*H184</f>
        <v>0</v>
      </c>
      <c r="Q184" s="188">
        <v>0</v>
      </c>
      <c r="R184" s="188">
        <f>Q184*H184</f>
        <v>0</v>
      </c>
      <c r="S184" s="188">
        <v>2.0550000000000002</v>
      </c>
      <c r="T184" s="189">
        <f>S184*H184</f>
        <v>28.564500000000002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0" t="s">
        <v>166</v>
      </c>
      <c r="AT184" s="190" t="s">
        <v>161</v>
      </c>
      <c r="AU184" s="190" t="s">
        <v>82</v>
      </c>
      <c r="AY184" s="18" t="s">
        <v>159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80</v>
      </c>
      <c r="BK184" s="191">
        <f>ROUND(I184*H184,2)</f>
        <v>0</v>
      </c>
      <c r="BL184" s="18" t="s">
        <v>166</v>
      </c>
      <c r="BM184" s="190" t="s">
        <v>1323</v>
      </c>
    </row>
    <row r="185" spans="1:65" s="2" customFormat="1" ht="29.25">
      <c r="A185" s="35"/>
      <c r="B185" s="36"/>
      <c r="C185" s="37"/>
      <c r="D185" s="192" t="s">
        <v>168</v>
      </c>
      <c r="E185" s="37"/>
      <c r="F185" s="193" t="s">
        <v>1063</v>
      </c>
      <c r="G185" s="37"/>
      <c r="H185" s="37"/>
      <c r="I185" s="194"/>
      <c r="J185" s="37"/>
      <c r="K185" s="37"/>
      <c r="L185" s="40"/>
      <c r="M185" s="195"/>
      <c r="N185" s="196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168</v>
      </c>
      <c r="AU185" s="18" t="s">
        <v>82</v>
      </c>
    </row>
    <row r="186" spans="1:65" s="2" customFormat="1" ht="11.25">
      <c r="A186" s="35"/>
      <c r="B186" s="36"/>
      <c r="C186" s="37"/>
      <c r="D186" s="197" t="s">
        <v>170</v>
      </c>
      <c r="E186" s="37"/>
      <c r="F186" s="198" t="s">
        <v>1064</v>
      </c>
      <c r="G186" s="37"/>
      <c r="H186" s="37"/>
      <c r="I186" s="194"/>
      <c r="J186" s="37"/>
      <c r="K186" s="37"/>
      <c r="L186" s="40"/>
      <c r="M186" s="195"/>
      <c r="N186" s="196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170</v>
      </c>
      <c r="AU186" s="18" t="s">
        <v>82</v>
      </c>
    </row>
    <row r="187" spans="1:65" s="13" customFormat="1" ht="11.25">
      <c r="B187" s="199"/>
      <c r="C187" s="200"/>
      <c r="D187" s="192" t="s">
        <v>172</v>
      </c>
      <c r="E187" s="201" t="s">
        <v>19</v>
      </c>
      <c r="F187" s="202" t="s">
        <v>474</v>
      </c>
      <c r="G187" s="200"/>
      <c r="H187" s="201" t="s">
        <v>19</v>
      </c>
      <c r="I187" s="203"/>
      <c r="J187" s="200"/>
      <c r="K187" s="200"/>
      <c r="L187" s="204"/>
      <c r="M187" s="205"/>
      <c r="N187" s="206"/>
      <c r="O187" s="206"/>
      <c r="P187" s="206"/>
      <c r="Q187" s="206"/>
      <c r="R187" s="206"/>
      <c r="S187" s="206"/>
      <c r="T187" s="207"/>
      <c r="AT187" s="208" t="s">
        <v>172</v>
      </c>
      <c r="AU187" s="208" t="s">
        <v>82</v>
      </c>
      <c r="AV187" s="13" t="s">
        <v>80</v>
      </c>
      <c r="AW187" s="13" t="s">
        <v>35</v>
      </c>
      <c r="AX187" s="13" t="s">
        <v>73</v>
      </c>
      <c r="AY187" s="208" t="s">
        <v>159</v>
      </c>
    </row>
    <row r="188" spans="1:65" s="13" customFormat="1" ht="45">
      <c r="B188" s="199"/>
      <c r="C188" s="200"/>
      <c r="D188" s="192" t="s">
        <v>172</v>
      </c>
      <c r="E188" s="201" t="s">
        <v>19</v>
      </c>
      <c r="F188" s="202" t="s">
        <v>1324</v>
      </c>
      <c r="G188" s="200"/>
      <c r="H188" s="201" t="s">
        <v>19</v>
      </c>
      <c r="I188" s="203"/>
      <c r="J188" s="200"/>
      <c r="K188" s="200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172</v>
      </c>
      <c r="AU188" s="208" t="s">
        <v>82</v>
      </c>
      <c r="AV188" s="13" t="s">
        <v>80</v>
      </c>
      <c r="AW188" s="13" t="s">
        <v>35</v>
      </c>
      <c r="AX188" s="13" t="s">
        <v>73</v>
      </c>
      <c r="AY188" s="208" t="s">
        <v>159</v>
      </c>
    </row>
    <row r="189" spans="1:65" s="13" customFormat="1" ht="11.25">
      <c r="B189" s="199"/>
      <c r="C189" s="200"/>
      <c r="D189" s="192" t="s">
        <v>172</v>
      </c>
      <c r="E189" s="201" t="s">
        <v>19</v>
      </c>
      <c r="F189" s="202" t="s">
        <v>1325</v>
      </c>
      <c r="G189" s="200"/>
      <c r="H189" s="201" t="s">
        <v>19</v>
      </c>
      <c r="I189" s="203"/>
      <c r="J189" s="200"/>
      <c r="K189" s="200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172</v>
      </c>
      <c r="AU189" s="208" t="s">
        <v>82</v>
      </c>
      <c r="AV189" s="13" t="s">
        <v>80</v>
      </c>
      <c r="AW189" s="13" t="s">
        <v>35</v>
      </c>
      <c r="AX189" s="13" t="s">
        <v>73</v>
      </c>
      <c r="AY189" s="208" t="s">
        <v>159</v>
      </c>
    </row>
    <row r="190" spans="1:65" s="13" customFormat="1" ht="11.25">
      <c r="B190" s="199"/>
      <c r="C190" s="200"/>
      <c r="D190" s="192" t="s">
        <v>172</v>
      </c>
      <c r="E190" s="201" t="s">
        <v>19</v>
      </c>
      <c r="F190" s="202" t="s">
        <v>477</v>
      </c>
      <c r="G190" s="200"/>
      <c r="H190" s="201" t="s">
        <v>19</v>
      </c>
      <c r="I190" s="203"/>
      <c r="J190" s="200"/>
      <c r="K190" s="200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172</v>
      </c>
      <c r="AU190" s="208" t="s">
        <v>82</v>
      </c>
      <c r="AV190" s="13" t="s">
        <v>80</v>
      </c>
      <c r="AW190" s="13" t="s">
        <v>35</v>
      </c>
      <c r="AX190" s="13" t="s">
        <v>73</v>
      </c>
      <c r="AY190" s="208" t="s">
        <v>159</v>
      </c>
    </row>
    <row r="191" spans="1:65" s="14" customFormat="1" ht="11.25">
      <c r="B191" s="209"/>
      <c r="C191" s="210"/>
      <c r="D191" s="192" t="s">
        <v>172</v>
      </c>
      <c r="E191" s="211" t="s">
        <v>19</v>
      </c>
      <c r="F191" s="212" t="s">
        <v>1326</v>
      </c>
      <c r="G191" s="210"/>
      <c r="H191" s="213">
        <v>13.9</v>
      </c>
      <c r="I191" s="214"/>
      <c r="J191" s="210"/>
      <c r="K191" s="210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172</v>
      </c>
      <c r="AU191" s="219" t="s">
        <v>82</v>
      </c>
      <c r="AV191" s="14" t="s">
        <v>82</v>
      </c>
      <c r="AW191" s="14" t="s">
        <v>35</v>
      </c>
      <c r="AX191" s="14" t="s">
        <v>80</v>
      </c>
      <c r="AY191" s="219" t="s">
        <v>159</v>
      </c>
    </row>
    <row r="192" spans="1:65" s="12" customFormat="1" ht="22.9" customHeight="1">
      <c r="B192" s="163"/>
      <c r="C192" s="164"/>
      <c r="D192" s="165" t="s">
        <v>72</v>
      </c>
      <c r="E192" s="177" t="s">
        <v>487</v>
      </c>
      <c r="F192" s="177" t="s">
        <v>488</v>
      </c>
      <c r="G192" s="164"/>
      <c r="H192" s="164"/>
      <c r="I192" s="167"/>
      <c r="J192" s="178">
        <f>BK192</f>
        <v>0</v>
      </c>
      <c r="K192" s="164"/>
      <c r="L192" s="169"/>
      <c r="M192" s="170"/>
      <c r="N192" s="171"/>
      <c r="O192" s="171"/>
      <c r="P192" s="172">
        <f>SUM(P193:P238)</f>
        <v>0</v>
      </c>
      <c r="Q192" s="171"/>
      <c r="R192" s="172">
        <f>SUM(R193:R238)</f>
        <v>0</v>
      </c>
      <c r="S192" s="171"/>
      <c r="T192" s="173">
        <f>SUM(T193:T238)</f>
        <v>0</v>
      </c>
      <c r="AR192" s="174" t="s">
        <v>80</v>
      </c>
      <c r="AT192" s="175" t="s">
        <v>72</v>
      </c>
      <c r="AU192" s="175" t="s">
        <v>80</v>
      </c>
      <c r="AY192" s="174" t="s">
        <v>159</v>
      </c>
      <c r="BK192" s="176">
        <f>SUM(BK193:BK238)</f>
        <v>0</v>
      </c>
    </row>
    <row r="193" spans="1:65" s="2" customFormat="1" ht="33" customHeight="1">
      <c r="A193" s="35"/>
      <c r="B193" s="36"/>
      <c r="C193" s="179" t="s">
        <v>183</v>
      </c>
      <c r="D193" s="179" t="s">
        <v>161</v>
      </c>
      <c r="E193" s="180" t="s">
        <v>490</v>
      </c>
      <c r="F193" s="181" t="s">
        <v>491</v>
      </c>
      <c r="G193" s="182" t="s">
        <v>222</v>
      </c>
      <c r="H193" s="183">
        <v>28.565000000000001</v>
      </c>
      <c r="I193" s="184"/>
      <c r="J193" s="185">
        <f>ROUND(I193*H193,2)</f>
        <v>0</v>
      </c>
      <c r="K193" s="181" t="s">
        <v>165</v>
      </c>
      <c r="L193" s="40"/>
      <c r="M193" s="186" t="s">
        <v>19</v>
      </c>
      <c r="N193" s="187" t="s">
        <v>44</v>
      </c>
      <c r="O193" s="65"/>
      <c r="P193" s="188">
        <f>O193*H193</f>
        <v>0</v>
      </c>
      <c r="Q193" s="188">
        <v>0</v>
      </c>
      <c r="R193" s="188">
        <f>Q193*H193</f>
        <v>0</v>
      </c>
      <c r="S193" s="188">
        <v>0</v>
      </c>
      <c r="T193" s="18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0" t="s">
        <v>166</v>
      </c>
      <c r="AT193" s="190" t="s">
        <v>161</v>
      </c>
      <c r="AU193" s="190" t="s">
        <v>82</v>
      </c>
      <c r="AY193" s="18" t="s">
        <v>159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8" t="s">
        <v>80</v>
      </c>
      <c r="BK193" s="191">
        <f>ROUND(I193*H193,2)</f>
        <v>0</v>
      </c>
      <c r="BL193" s="18" t="s">
        <v>166</v>
      </c>
      <c r="BM193" s="190" t="s">
        <v>1327</v>
      </c>
    </row>
    <row r="194" spans="1:65" s="2" customFormat="1" ht="29.25">
      <c r="A194" s="35"/>
      <c r="B194" s="36"/>
      <c r="C194" s="37"/>
      <c r="D194" s="192" t="s">
        <v>168</v>
      </c>
      <c r="E194" s="37"/>
      <c r="F194" s="193" t="s">
        <v>493</v>
      </c>
      <c r="G194" s="37"/>
      <c r="H194" s="37"/>
      <c r="I194" s="194"/>
      <c r="J194" s="37"/>
      <c r="K194" s="37"/>
      <c r="L194" s="40"/>
      <c r="M194" s="195"/>
      <c r="N194" s="196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168</v>
      </c>
      <c r="AU194" s="18" t="s">
        <v>82</v>
      </c>
    </row>
    <row r="195" spans="1:65" s="2" customFormat="1" ht="11.25">
      <c r="A195" s="35"/>
      <c r="B195" s="36"/>
      <c r="C195" s="37"/>
      <c r="D195" s="197" t="s">
        <v>170</v>
      </c>
      <c r="E195" s="37"/>
      <c r="F195" s="198" t="s">
        <v>494</v>
      </c>
      <c r="G195" s="37"/>
      <c r="H195" s="37"/>
      <c r="I195" s="194"/>
      <c r="J195" s="37"/>
      <c r="K195" s="37"/>
      <c r="L195" s="40"/>
      <c r="M195" s="195"/>
      <c r="N195" s="196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170</v>
      </c>
      <c r="AU195" s="18" t="s">
        <v>82</v>
      </c>
    </row>
    <row r="196" spans="1:65" s="2" customFormat="1" ht="24.2" customHeight="1">
      <c r="A196" s="35"/>
      <c r="B196" s="36"/>
      <c r="C196" s="179" t="s">
        <v>344</v>
      </c>
      <c r="D196" s="179" t="s">
        <v>161</v>
      </c>
      <c r="E196" s="180" t="s">
        <v>496</v>
      </c>
      <c r="F196" s="181" t="s">
        <v>497</v>
      </c>
      <c r="G196" s="182" t="s">
        <v>222</v>
      </c>
      <c r="H196" s="183">
        <v>107.252</v>
      </c>
      <c r="I196" s="184"/>
      <c r="J196" s="185">
        <f>ROUND(I196*H196,2)</f>
        <v>0</v>
      </c>
      <c r="K196" s="181" t="s">
        <v>165</v>
      </c>
      <c r="L196" s="40"/>
      <c r="M196" s="186" t="s">
        <v>19</v>
      </c>
      <c r="N196" s="187" t="s">
        <v>44</v>
      </c>
      <c r="O196" s="65"/>
      <c r="P196" s="188">
        <f>O196*H196</f>
        <v>0</v>
      </c>
      <c r="Q196" s="188">
        <v>0</v>
      </c>
      <c r="R196" s="188">
        <f>Q196*H196</f>
        <v>0</v>
      </c>
      <c r="S196" s="188">
        <v>0</v>
      </c>
      <c r="T196" s="18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0" t="s">
        <v>166</v>
      </c>
      <c r="AT196" s="190" t="s">
        <v>161</v>
      </c>
      <c r="AU196" s="190" t="s">
        <v>82</v>
      </c>
      <c r="AY196" s="18" t="s">
        <v>159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8" t="s">
        <v>80</v>
      </c>
      <c r="BK196" s="191">
        <f>ROUND(I196*H196,2)</f>
        <v>0</v>
      </c>
      <c r="BL196" s="18" t="s">
        <v>166</v>
      </c>
      <c r="BM196" s="190" t="s">
        <v>1328</v>
      </c>
    </row>
    <row r="197" spans="1:65" s="2" customFormat="1" ht="29.25">
      <c r="A197" s="35"/>
      <c r="B197" s="36"/>
      <c r="C197" s="37"/>
      <c r="D197" s="192" t="s">
        <v>168</v>
      </c>
      <c r="E197" s="37"/>
      <c r="F197" s="193" t="s">
        <v>499</v>
      </c>
      <c r="G197" s="37"/>
      <c r="H197" s="37"/>
      <c r="I197" s="194"/>
      <c r="J197" s="37"/>
      <c r="K197" s="37"/>
      <c r="L197" s="40"/>
      <c r="M197" s="195"/>
      <c r="N197" s="19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168</v>
      </c>
      <c r="AU197" s="18" t="s">
        <v>82</v>
      </c>
    </row>
    <row r="198" spans="1:65" s="2" customFormat="1" ht="11.25">
      <c r="A198" s="35"/>
      <c r="B198" s="36"/>
      <c r="C198" s="37"/>
      <c r="D198" s="197" t="s">
        <v>170</v>
      </c>
      <c r="E198" s="37"/>
      <c r="F198" s="198" t="s">
        <v>500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170</v>
      </c>
      <c r="AU198" s="18" t="s">
        <v>82</v>
      </c>
    </row>
    <row r="199" spans="1:65" s="14" customFormat="1" ht="11.25">
      <c r="B199" s="209"/>
      <c r="C199" s="210"/>
      <c r="D199" s="192" t="s">
        <v>172</v>
      </c>
      <c r="E199" s="210"/>
      <c r="F199" s="212" t="s">
        <v>1329</v>
      </c>
      <c r="G199" s="210"/>
      <c r="H199" s="213">
        <v>107.252</v>
      </c>
      <c r="I199" s="214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172</v>
      </c>
      <c r="AU199" s="219" t="s">
        <v>82</v>
      </c>
      <c r="AV199" s="14" t="s">
        <v>82</v>
      </c>
      <c r="AW199" s="14" t="s">
        <v>4</v>
      </c>
      <c r="AX199" s="14" t="s">
        <v>80</v>
      </c>
      <c r="AY199" s="219" t="s">
        <v>159</v>
      </c>
    </row>
    <row r="200" spans="1:65" s="2" customFormat="1" ht="33" customHeight="1">
      <c r="A200" s="35"/>
      <c r="B200" s="36"/>
      <c r="C200" s="179" t="s">
        <v>350</v>
      </c>
      <c r="D200" s="179" t="s">
        <v>161</v>
      </c>
      <c r="E200" s="180" t="s">
        <v>894</v>
      </c>
      <c r="F200" s="181" t="s">
        <v>895</v>
      </c>
      <c r="G200" s="182" t="s">
        <v>222</v>
      </c>
      <c r="H200" s="183">
        <v>3.0009999999999999</v>
      </c>
      <c r="I200" s="184"/>
      <c r="J200" s="185">
        <f>ROUND(I200*H200,2)</f>
        <v>0</v>
      </c>
      <c r="K200" s="181" t="s">
        <v>165</v>
      </c>
      <c r="L200" s="40"/>
      <c r="M200" s="186" t="s">
        <v>19</v>
      </c>
      <c r="N200" s="187" t="s">
        <v>44</v>
      </c>
      <c r="O200" s="65"/>
      <c r="P200" s="188">
        <f>O200*H200</f>
        <v>0</v>
      </c>
      <c r="Q200" s="188">
        <v>0</v>
      </c>
      <c r="R200" s="188">
        <f>Q200*H200</f>
        <v>0</v>
      </c>
      <c r="S200" s="188">
        <v>0</v>
      </c>
      <c r="T200" s="18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0" t="s">
        <v>166</v>
      </c>
      <c r="AT200" s="190" t="s">
        <v>161</v>
      </c>
      <c r="AU200" s="190" t="s">
        <v>82</v>
      </c>
      <c r="AY200" s="18" t="s">
        <v>159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80</v>
      </c>
      <c r="BK200" s="191">
        <f>ROUND(I200*H200,2)</f>
        <v>0</v>
      </c>
      <c r="BL200" s="18" t="s">
        <v>166</v>
      </c>
      <c r="BM200" s="190" t="s">
        <v>1330</v>
      </c>
    </row>
    <row r="201" spans="1:65" s="2" customFormat="1" ht="19.5">
      <c r="A201" s="35"/>
      <c r="B201" s="36"/>
      <c r="C201" s="37"/>
      <c r="D201" s="192" t="s">
        <v>168</v>
      </c>
      <c r="E201" s="37"/>
      <c r="F201" s="193" t="s">
        <v>897</v>
      </c>
      <c r="G201" s="37"/>
      <c r="H201" s="37"/>
      <c r="I201" s="194"/>
      <c r="J201" s="37"/>
      <c r="K201" s="37"/>
      <c r="L201" s="40"/>
      <c r="M201" s="195"/>
      <c r="N201" s="196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168</v>
      </c>
      <c r="AU201" s="18" t="s">
        <v>82</v>
      </c>
    </row>
    <row r="202" spans="1:65" s="2" customFormat="1" ht="11.25">
      <c r="A202" s="35"/>
      <c r="B202" s="36"/>
      <c r="C202" s="37"/>
      <c r="D202" s="197" t="s">
        <v>170</v>
      </c>
      <c r="E202" s="37"/>
      <c r="F202" s="198" t="s">
        <v>898</v>
      </c>
      <c r="G202" s="37"/>
      <c r="H202" s="37"/>
      <c r="I202" s="194"/>
      <c r="J202" s="37"/>
      <c r="K202" s="37"/>
      <c r="L202" s="40"/>
      <c r="M202" s="195"/>
      <c r="N202" s="196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170</v>
      </c>
      <c r="AU202" s="18" t="s">
        <v>82</v>
      </c>
    </row>
    <row r="203" spans="1:65" s="13" customFormat="1" ht="11.25">
      <c r="B203" s="199"/>
      <c r="C203" s="200"/>
      <c r="D203" s="192" t="s">
        <v>172</v>
      </c>
      <c r="E203" s="201" t="s">
        <v>19</v>
      </c>
      <c r="F203" s="202" t="s">
        <v>899</v>
      </c>
      <c r="G203" s="200"/>
      <c r="H203" s="201" t="s">
        <v>19</v>
      </c>
      <c r="I203" s="203"/>
      <c r="J203" s="200"/>
      <c r="K203" s="200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172</v>
      </c>
      <c r="AU203" s="208" t="s">
        <v>82</v>
      </c>
      <c r="AV203" s="13" t="s">
        <v>80</v>
      </c>
      <c r="AW203" s="13" t="s">
        <v>35</v>
      </c>
      <c r="AX203" s="13" t="s">
        <v>73</v>
      </c>
      <c r="AY203" s="208" t="s">
        <v>159</v>
      </c>
    </row>
    <row r="204" spans="1:65" s="14" customFormat="1" ht="11.25">
      <c r="B204" s="209"/>
      <c r="C204" s="210"/>
      <c r="D204" s="192" t="s">
        <v>172</v>
      </c>
      <c r="E204" s="211" t="s">
        <v>19</v>
      </c>
      <c r="F204" s="212" t="s">
        <v>1331</v>
      </c>
      <c r="G204" s="210"/>
      <c r="H204" s="213">
        <v>3.0009999999999999</v>
      </c>
      <c r="I204" s="214"/>
      <c r="J204" s="210"/>
      <c r="K204" s="210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172</v>
      </c>
      <c r="AU204" s="219" t="s">
        <v>82</v>
      </c>
      <c r="AV204" s="14" t="s">
        <v>82</v>
      </c>
      <c r="AW204" s="14" t="s">
        <v>35</v>
      </c>
      <c r="AX204" s="14" t="s">
        <v>80</v>
      </c>
      <c r="AY204" s="219" t="s">
        <v>159</v>
      </c>
    </row>
    <row r="205" spans="1:65" s="2" customFormat="1" ht="16.5" customHeight="1">
      <c r="A205" s="35"/>
      <c r="B205" s="36"/>
      <c r="C205" s="179" t="s">
        <v>359</v>
      </c>
      <c r="D205" s="179" t="s">
        <v>161</v>
      </c>
      <c r="E205" s="180" t="s">
        <v>504</v>
      </c>
      <c r="F205" s="181" t="s">
        <v>505</v>
      </c>
      <c r="G205" s="182" t="s">
        <v>222</v>
      </c>
      <c r="H205" s="183">
        <v>28.565000000000001</v>
      </c>
      <c r="I205" s="184"/>
      <c r="J205" s="185">
        <f>ROUND(I205*H205,2)</f>
        <v>0</v>
      </c>
      <c r="K205" s="181" t="s">
        <v>165</v>
      </c>
      <c r="L205" s="40"/>
      <c r="M205" s="186" t="s">
        <v>19</v>
      </c>
      <c r="N205" s="187" t="s">
        <v>44</v>
      </c>
      <c r="O205" s="65"/>
      <c r="P205" s="188">
        <f>O205*H205</f>
        <v>0</v>
      </c>
      <c r="Q205" s="188">
        <v>0</v>
      </c>
      <c r="R205" s="188">
        <f>Q205*H205</f>
        <v>0</v>
      </c>
      <c r="S205" s="188">
        <v>0</v>
      </c>
      <c r="T205" s="18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0" t="s">
        <v>166</v>
      </c>
      <c r="AT205" s="190" t="s">
        <v>161</v>
      </c>
      <c r="AU205" s="190" t="s">
        <v>82</v>
      </c>
      <c r="AY205" s="18" t="s">
        <v>159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8" t="s">
        <v>80</v>
      </c>
      <c r="BK205" s="191">
        <f>ROUND(I205*H205,2)</f>
        <v>0</v>
      </c>
      <c r="BL205" s="18" t="s">
        <v>166</v>
      </c>
      <c r="BM205" s="190" t="s">
        <v>1332</v>
      </c>
    </row>
    <row r="206" spans="1:65" s="2" customFormat="1" ht="29.25">
      <c r="A206" s="35"/>
      <c r="B206" s="36"/>
      <c r="C206" s="37"/>
      <c r="D206" s="192" t="s">
        <v>168</v>
      </c>
      <c r="E206" s="37"/>
      <c r="F206" s="193" t="s">
        <v>507</v>
      </c>
      <c r="G206" s="37"/>
      <c r="H206" s="37"/>
      <c r="I206" s="194"/>
      <c r="J206" s="37"/>
      <c r="K206" s="37"/>
      <c r="L206" s="40"/>
      <c r="M206" s="195"/>
      <c r="N206" s="196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168</v>
      </c>
      <c r="AU206" s="18" t="s">
        <v>82</v>
      </c>
    </row>
    <row r="207" spans="1:65" s="2" customFormat="1" ht="11.25">
      <c r="A207" s="35"/>
      <c r="B207" s="36"/>
      <c r="C207" s="37"/>
      <c r="D207" s="197" t="s">
        <v>170</v>
      </c>
      <c r="E207" s="37"/>
      <c r="F207" s="198" t="s">
        <v>508</v>
      </c>
      <c r="G207" s="37"/>
      <c r="H207" s="37"/>
      <c r="I207" s="194"/>
      <c r="J207" s="37"/>
      <c r="K207" s="37"/>
      <c r="L207" s="40"/>
      <c r="M207" s="195"/>
      <c r="N207" s="196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170</v>
      </c>
      <c r="AU207" s="18" t="s">
        <v>82</v>
      </c>
    </row>
    <row r="208" spans="1:65" s="2" customFormat="1" ht="24.2" customHeight="1">
      <c r="A208" s="35"/>
      <c r="B208" s="36"/>
      <c r="C208" s="179" t="s">
        <v>367</v>
      </c>
      <c r="D208" s="179" t="s">
        <v>161</v>
      </c>
      <c r="E208" s="180" t="s">
        <v>510</v>
      </c>
      <c r="F208" s="181" t="s">
        <v>511</v>
      </c>
      <c r="G208" s="182" t="s">
        <v>222</v>
      </c>
      <c r="H208" s="183">
        <v>28.565000000000001</v>
      </c>
      <c r="I208" s="184"/>
      <c r="J208" s="185">
        <f>ROUND(I208*H208,2)</f>
        <v>0</v>
      </c>
      <c r="K208" s="181" t="s">
        <v>165</v>
      </c>
      <c r="L208" s="40"/>
      <c r="M208" s="186" t="s">
        <v>19</v>
      </c>
      <c r="N208" s="187" t="s">
        <v>44</v>
      </c>
      <c r="O208" s="65"/>
      <c r="P208" s="188">
        <f>O208*H208</f>
        <v>0</v>
      </c>
      <c r="Q208" s="188">
        <v>0</v>
      </c>
      <c r="R208" s="188">
        <f>Q208*H208</f>
        <v>0</v>
      </c>
      <c r="S208" s="188">
        <v>0</v>
      </c>
      <c r="T208" s="18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0" t="s">
        <v>166</v>
      </c>
      <c r="AT208" s="190" t="s">
        <v>161</v>
      </c>
      <c r="AU208" s="190" t="s">
        <v>82</v>
      </c>
      <c r="AY208" s="18" t="s">
        <v>159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80</v>
      </c>
      <c r="BK208" s="191">
        <f>ROUND(I208*H208,2)</f>
        <v>0</v>
      </c>
      <c r="BL208" s="18" t="s">
        <v>166</v>
      </c>
      <c r="BM208" s="190" t="s">
        <v>1333</v>
      </c>
    </row>
    <row r="209" spans="1:65" s="2" customFormat="1" ht="19.5">
      <c r="A209" s="35"/>
      <c r="B209" s="36"/>
      <c r="C209" s="37"/>
      <c r="D209" s="192" t="s">
        <v>168</v>
      </c>
      <c r="E209" s="37"/>
      <c r="F209" s="193" t="s">
        <v>513</v>
      </c>
      <c r="G209" s="37"/>
      <c r="H209" s="37"/>
      <c r="I209" s="194"/>
      <c r="J209" s="37"/>
      <c r="K209" s="37"/>
      <c r="L209" s="40"/>
      <c r="M209" s="195"/>
      <c r="N209" s="196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168</v>
      </c>
      <c r="AU209" s="18" t="s">
        <v>82</v>
      </c>
    </row>
    <row r="210" spans="1:65" s="2" customFormat="1" ht="11.25">
      <c r="A210" s="35"/>
      <c r="B210" s="36"/>
      <c r="C210" s="37"/>
      <c r="D210" s="197" t="s">
        <v>170</v>
      </c>
      <c r="E210" s="37"/>
      <c r="F210" s="198" t="s">
        <v>514</v>
      </c>
      <c r="G210" s="37"/>
      <c r="H210" s="37"/>
      <c r="I210" s="194"/>
      <c r="J210" s="37"/>
      <c r="K210" s="37"/>
      <c r="L210" s="40"/>
      <c r="M210" s="195"/>
      <c r="N210" s="196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170</v>
      </c>
      <c r="AU210" s="18" t="s">
        <v>82</v>
      </c>
    </row>
    <row r="211" spans="1:65" s="2" customFormat="1" ht="16.5" customHeight="1">
      <c r="A211" s="35"/>
      <c r="B211" s="36"/>
      <c r="C211" s="179" t="s">
        <v>372</v>
      </c>
      <c r="D211" s="179" t="s">
        <v>161</v>
      </c>
      <c r="E211" s="180" t="s">
        <v>516</v>
      </c>
      <c r="F211" s="181" t="s">
        <v>517</v>
      </c>
      <c r="G211" s="182" t="s">
        <v>222</v>
      </c>
      <c r="H211" s="183">
        <v>285.64999999999998</v>
      </c>
      <c r="I211" s="184"/>
      <c r="J211" s="185">
        <f>ROUND(I211*H211,2)</f>
        <v>0</v>
      </c>
      <c r="K211" s="181" t="s">
        <v>165</v>
      </c>
      <c r="L211" s="40"/>
      <c r="M211" s="186" t="s">
        <v>19</v>
      </c>
      <c r="N211" s="187" t="s">
        <v>44</v>
      </c>
      <c r="O211" s="65"/>
      <c r="P211" s="188">
        <f>O211*H211</f>
        <v>0</v>
      </c>
      <c r="Q211" s="188">
        <v>0</v>
      </c>
      <c r="R211" s="188">
        <f>Q211*H211</f>
        <v>0</v>
      </c>
      <c r="S211" s="188">
        <v>0</v>
      </c>
      <c r="T211" s="18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0" t="s">
        <v>166</v>
      </c>
      <c r="AT211" s="190" t="s">
        <v>161</v>
      </c>
      <c r="AU211" s="190" t="s">
        <v>82</v>
      </c>
      <c r="AY211" s="18" t="s">
        <v>159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8" t="s">
        <v>80</v>
      </c>
      <c r="BK211" s="191">
        <f>ROUND(I211*H211,2)</f>
        <v>0</v>
      </c>
      <c r="BL211" s="18" t="s">
        <v>166</v>
      </c>
      <c r="BM211" s="190" t="s">
        <v>1334</v>
      </c>
    </row>
    <row r="212" spans="1:65" s="2" customFormat="1" ht="29.25">
      <c r="A212" s="35"/>
      <c r="B212" s="36"/>
      <c r="C212" s="37"/>
      <c r="D212" s="192" t="s">
        <v>168</v>
      </c>
      <c r="E212" s="37"/>
      <c r="F212" s="193" t="s">
        <v>519</v>
      </c>
      <c r="G212" s="37"/>
      <c r="H212" s="37"/>
      <c r="I212" s="194"/>
      <c r="J212" s="37"/>
      <c r="K212" s="37"/>
      <c r="L212" s="40"/>
      <c r="M212" s="195"/>
      <c r="N212" s="196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168</v>
      </c>
      <c r="AU212" s="18" t="s">
        <v>82</v>
      </c>
    </row>
    <row r="213" spans="1:65" s="2" customFormat="1" ht="11.25">
      <c r="A213" s="35"/>
      <c r="B213" s="36"/>
      <c r="C213" s="37"/>
      <c r="D213" s="197" t="s">
        <v>170</v>
      </c>
      <c r="E213" s="37"/>
      <c r="F213" s="198" t="s">
        <v>520</v>
      </c>
      <c r="G213" s="37"/>
      <c r="H213" s="37"/>
      <c r="I213" s="194"/>
      <c r="J213" s="37"/>
      <c r="K213" s="37"/>
      <c r="L213" s="40"/>
      <c r="M213" s="195"/>
      <c r="N213" s="196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170</v>
      </c>
      <c r="AU213" s="18" t="s">
        <v>82</v>
      </c>
    </row>
    <row r="214" spans="1:65" s="14" customFormat="1" ht="11.25">
      <c r="B214" s="209"/>
      <c r="C214" s="210"/>
      <c r="D214" s="192" t="s">
        <v>172</v>
      </c>
      <c r="E214" s="210"/>
      <c r="F214" s="212" t="s">
        <v>1335</v>
      </c>
      <c r="G214" s="210"/>
      <c r="H214" s="213">
        <v>285.64999999999998</v>
      </c>
      <c r="I214" s="214"/>
      <c r="J214" s="210"/>
      <c r="K214" s="210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172</v>
      </c>
      <c r="AU214" s="219" t="s">
        <v>82</v>
      </c>
      <c r="AV214" s="14" t="s">
        <v>82</v>
      </c>
      <c r="AW214" s="14" t="s">
        <v>4</v>
      </c>
      <c r="AX214" s="14" t="s">
        <v>80</v>
      </c>
      <c r="AY214" s="219" t="s">
        <v>159</v>
      </c>
    </row>
    <row r="215" spans="1:65" s="2" customFormat="1" ht="24.2" customHeight="1">
      <c r="A215" s="35"/>
      <c r="B215" s="36"/>
      <c r="C215" s="179" t="s">
        <v>377</v>
      </c>
      <c r="D215" s="179" t="s">
        <v>161</v>
      </c>
      <c r="E215" s="180" t="s">
        <v>911</v>
      </c>
      <c r="F215" s="181" t="s">
        <v>912</v>
      </c>
      <c r="G215" s="182" t="s">
        <v>222</v>
      </c>
      <c r="H215" s="183">
        <v>3.0009999999999999</v>
      </c>
      <c r="I215" s="184"/>
      <c r="J215" s="185">
        <f>ROUND(I215*H215,2)</f>
        <v>0</v>
      </c>
      <c r="K215" s="181" t="s">
        <v>165</v>
      </c>
      <c r="L215" s="40"/>
      <c r="M215" s="186" t="s">
        <v>19</v>
      </c>
      <c r="N215" s="187" t="s">
        <v>44</v>
      </c>
      <c r="O215" s="65"/>
      <c r="P215" s="188">
        <f>O215*H215</f>
        <v>0</v>
      </c>
      <c r="Q215" s="188">
        <v>0</v>
      </c>
      <c r="R215" s="188">
        <f>Q215*H215</f>
        <v>0</v>
      </c>
      <c r="S215" s="188">
        <v>0</v>
      </c>
      <c r="T215" s="18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0" t="s">
        <v>166</v>
      </c>
      <c r="AT215" s="190" t="s">
        <v>161</v>
      </c>
      <c r="AU215" s="190" t="s">
        <v>82</v>
      </c>
      <c r="AY215" s="18" t="s">
        <v>159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8" t="s">
        <v>80</v>
      </c>
      <c r="BK215" s="191">
        <f>ROUND(I215*H215,2)</f>
        <v>0</v>
      </c>
      <c r="BL215" s="18" t="s">
        <v>166</v>
      </c>
      <c r="BM215" s="190" t="s">
        <v>1336</v>
      </c>
    </row>
    <row r="216" spans="1:65" s="2" customFormat="1" ht="29.25">
      <c r="A216" s="35"/>
      <c r="B216" s="36"/>
      <c r="C216" s="37"/>
      <c r="D216" s="192" t="s">
        <v>168</v>
      </c>
      <c r="E216" s="37"/>
      <c r="F216" s="193" t="s">
        <v>914</v>
      </c>
      <c r="G216" s="37"/>
      <c r="H216" s="37"/>
      <c r="I216" s="194"/>
      <c r="J216" s="37"/>
      <c r="K216" s="37"/>
      <c r="L216" s="40"/>
      <c r="M216" s="195"/>
      <c r="N216" s="196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168</v>
      </c>
      <c r="AU216" s="18" t="s">
        <v>82</v>
      </c>
    </row>
    <row r="217" spans="1:65" s="2" customFormat="1" ht="11.25">
      <c r="A217" s="35"/>
      <c r="B217" s="36"/>
      <c r="C217" s="37"/>
      <c r="D217" s="197" t="s">
        <v>170</v>
      </c>
      <c r="E217" s="37"/>
      <c r="F217" s="198" t="s">
        <v>915</v>
      </c>
      <c r="G217" s="37"/>
      <c r="H217" s="37"/>
      <c r="I217" s="194"/>
      <c r="J217" s="37"/>
      <c r="K217" s="37"/>
      <c r="L217" s="40"/>
      <c r="M217" s="195"/>
      <c r="N217" s="196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170</v>
      </c>
      <c r="AU217" s="18" t="s">
        <v>82</v>
      </c>
    </row>
    <row r="218" spans="1:65" s="13" customFormat="1" ht="11.25">
      <c r="B218" s="199"/>
      <c r="C218" s="200"/>
      <c r="D218" s="192" t="s">
        <v>172</v>
      </c>
      <c r="E218" s="201" t="s">
        <v>19</v>
      </c>
      <c r="F218" s="202" t="s">
        <v>917</v>
      </c>
      <c r="G218" s="200"/>
      <c r="H218" s="201" t="s">
        <v>19</v>
      </c>
      <c r="I218" s="203"/>
      <c r="J218" s="200"/>
      <c r="K218" s="200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172</v>
      </c>
      <c r="AU218" s="208" t="s">
        <v>82</v>
      </c>
      <c r="AV218" s="13" t="s">
        <v>80</v>
      </c>
      <c r="AW218" s="13" t="s">
        <v>35</v>
      </c>
      <c r="AX218" s="13" t="s">
        <v>73</v>
      </c>
      <c r="AY218" s="208" t="s">
        <v>159</v>
      </c>
    </row>
    <row r="219" spans="1:65" s="14" customFormat="1" ht="11.25">
      <c r="B219" s="209"/>
      <c r="C219" s="210"/>
      <c r="D219" s="192" t="s">
        <v>172</v>
      </c>
      <c r="E219" s="211" t="s">
        <v>19</v>
      </c>
      <c r="F219" s="212" t="s">
        <v>1331</v>
      </c>
      <c r="G219" s="210"/>
      <c r="H219" s="213">
        <v>3.0009999999999999</v>
      </c>
      <c r="I219" s="214"/>
      <c r="J219" s="210"/>
      <c r="K219" s="210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172</v>
      </c>
      <c r="AU219" s="219" t="s">
        <v>82</v>
      </c>
      <c r="AV219" s="14" t="s">
        <v>82</v>
      </c>
      <c r="AW219" s="14" t="s">
        <v>35</v>
      </c>
      <c r="AX219" s="14" t="s">
        <v>80</v>
      </c>
      <c r="AY219" s="219" t="s">
        <v>159</v>
      </c>
    </row>
    <row r="220" spans="1:65" s="2" customFormat="1" ht="24.2" customHeight="1">
      <c r="A220" s="35"/>
      <c r="B220" s="36"/>
      <c r="C220" s="179" t="s">
        <v>382</v>
      </c>
      <c r="D220" s="179" t="s">
        <v>161</v>
      </c>
      <c r="E220" s="180" t="s">
        <v>1239</v>
      </c>
      <c r="F220" s="181" t="s">
        <v>1240</v>
      </c>
      <c r="G220" s="182" t="s">
        <v>222</v>
      </c>
      <c r="H220" s="183">
        <v>30.01</v>
      </c>
      <c r="I220" s="184"/>
      <c r="J220" s="185">
        <f>ROUND(I220*H220,2)</f>
        <v>0</v>
      </c>
      <c r="K220" s="181" t="s">
        <v>165</v>
      </c>
      <c r="L220" s="40"/>
      <c r="M220" s="186" t="s">
        <v>19</v>
      </c>
      <c r="N220" s="187" t="s">
        <v>44</v>
      </c>
      <c r="O220" s="65"/>
      <c r="P220" s="188">
        <f>O220*H220</f>
        <v>0</v>
      </c>
      <c r="Q220" s="188">
        <v>0</v>
      </c>
      <c r="R220" s="188">
        <f>Q220*H220</f>
        <v>0</v>
      </c>
      <c r="S220" s="188">
        <v>0</v>
      </c>
      <c r="T220" s="18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0" t="s">
        <v>166</v>
      </c>
      <c r="AT220" s="190" t="s">
        <v>161</v>
      </c>
      <c r="AU220" s="190" t="s">
        <v>82</v>
      </c>
      <c r="AY220" s="18" t="s">
        <v>159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80</v>
      </c>
      <c r="BK220" s="191">
        <f>ROUND(I220*H220,2)</f>
        <v>0</v>
      </c>
      <c r="BL220" s="18" t="s">
        <v>166</v>
      </c>
      <c r="BM220" s="190" t="s">
        <v>1337</v>
      </c>
    </row>
    <row r="221" spans="1:65" s="2" customFormat="1" ht="39">
      <c r="A221" s="35"/>
      <c r="B221" s="36"/>
      <c r="C221" s="37"/>
      <c r="D221" s="192" t="s">
        <v>168</v>
      </c>
      <c r="E221" s="37"/>
      <c r="F221" s="193" t="s">
        <v>1242</v>
      </c>
      <c r="G221" s="37"/>
      <c r="H221" s="37"/>
      <c r="I221" s="194"/>
      <c r="J221" s="37"/>
      <c r="K221" s="37"/>
      <c r="L221" s="40"/>
      <c r="M221" s="195"/>
      <c r="N221" s="196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168</v>
      </c>
      <c r="AU221" s="18" t="s">
        <v>82</v>
      </c>
    </row>
    <row r="222" spans="1:65" s="2" customFormat="1" ht="11.25">
      <c r="A222" s="35"/>
      <c r="B222" s="36"/>
      <c r="C222" s="37"/>
      <c r="D222" s="197" t="s">
        <v>170</v>
      </c>
      <c r="E222" s="37"/>
      <c r="F222" s="198" t="s">
        <v>1243</v>
      </c>
      <c r="G222" s="37"/>
      <c r="H222" s="37"/>
      <c r="I222" s="194"/>
      <c r="J222" s="37"/>
      <c r="K222" s="37"/>
      <c r="L222" s="40"/>
      <c r="M222" s="195"/>
      <c r="N222" s="196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170</v>
      </c>
      <c r="AU222" s="18" t="s">
        <v>82</v>
      </c>
    </row>
    <row r="223" spans="1:65" s="14" customFormat="1" ht="11.25">
      <c r="B223" s="209"/>
      <c r="C223" s="210"/>
      <c r="D223" s="192" t="s">
        <v>172</v>
      </c>
      <c r="E223" s="210"/>
      <c r="F223" s="212" t="s">
        <v>1338</v>
      </c>
      <c r="G223" s="210"/>
      <c r="H223" s="213">
        <v>30.01</v>
      </c>
      <c r="I223" s="214"/>
      <c r="J223" s="210"/>
      <c r="K223" s="210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172</v>
      </c>
      <c r="AU223" s="219" t="s">
        <v>82</v>
      </c>
      <c r="AV223" s="14" t="s">
        <v>82</v>
      </c>
      <c r="AW223" s="14" t="s">
        <v>4</v>
      </c>
      <c r="AX223" s="14" t="s">
        <v>80</v>
      </c>
      <c r="AY223" s="219" t="s">
        <v>159</v>
      </c>
    </row>
    <row r="224" spans="1:65" s="2" customFormat="1" ht="24.2" customHeight="1">
      <c r="A224" s="35"/>
      <c r="B224" s="36"/>
      <c r="C224" s="179" t="s">
        <v>390</v>
      </c>
      <c r="D224" s="179" t="s">
        <v>161</v>
      </c>
      <c r="E224" s="180" t="s">
        <v>1245</v>
      </c>
      <c r="F224" s="181" t="s">
        <v>1246</v>
      </c>
      <c r="G224" s="182" t="s">
        <v>222</v>
      </c>
      <c r="H224" s="183">
        <v>3.0009999999999999</v>
      </c>
      <c r="I224" s="184"/>
      <c r="J224" s="185">
        <f>ROUND(I224*H224,2)</f>
        <v>0</v>
      </c>
      <c r="K224" s="181" t="s">
        <v>165</v>
      </c>
      <c r="L224" s="40"/>
      <c r="M224" s="186" t="s">
        <v>19</v>
      </c>
      <c r="N224" s="187" t="s">
        <v>44</v>
      </c>
      <c r="O224" s="65"/>
      <c r="P224" s="188">
        <f>O224*H224</f>
        <v>0</v>
      </c>
      <c r="Q224" s="188">
        <v>0</v>
      </c>
      <c r="R224" s="188">
        <f>Q224*H224</f>
        <v>0</v>
      </c>
      <c r="S224" s="188">
        <v>0</v>
      </c>
      <c r="T224" s="189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0" t="s">
        <v>166</v>
      </c>
      <c r="AT224" s="190" t="s">
        <v>161</v>
      </c>
      <c r="AU224" s="190" t="s">
        <v>82</v>
      </c>
      <c r="AY224" s="18" t="s">
        <v>159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8" t="s">
        <v>80</v>
      </c>
      <c r="BK224" s="191">
        <f>ROUND(I224*H224,2)</f>
        <v>0</v>
      </c>
      <c r="BL224" s="18" t="s">
        <v>166</v>
      </c>
      <c r="BM224" s="190" t="s">
        <v>1339</v>
      </c>
    </row>
    <row r="225" spans="1:65" s="2" customFormat="1" ht="19.5">
      <c r="A225" s="35"/>
      <c r="B225" s="36"/>
      <c r="C225" s="37"/>
      <c r="D225" s="192" t="s">
        <v>168</v>
      </c>
      <c r="E225" s="37"/>
      <c r="F225" s="193" t="s">
        <v>1248</v>
      </c>
      <c r="G225" s="37"/>
      <c r="H225" s="37"/>
      <c r="I225" s="194"/>
      <c r="J225" s="37"/>
      <c r="K225" s="37"/>
      <c r="L225" s="40"/>
      <c r="M225" s="195"/>
      <c r="N225" s="196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168</v>
      </c>
      <c r="AU225" s="18" t="s">
        <v>82</v>
      </c>
    </row>
    <row r="226" spans="1:65" s="2" customFormat="1" ht="11.25">
      <c r="A226" s="35"/>
      <c r="B226" s="36"/>
      <c r="C226" s="37"/>
      <c r="D226" s="197" t="s">
        <v>170</v>
      </c>
      <c r="E226" s="37"/>
      <c r="F226" s="198" t="s">
        <v>1249</v>
      </c>
      <c r="G226" s="37"/>
      <c r="H226" s="37"/>
      <c r="I226" s="194"/>
      <c r="J226" s="37"/>
      <c r="K226" s="37"/>
      <c r="L226" s="40"/>
      <c r="M226" s="195"/>
      <c r="N226" s="196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170</v>
      </c>
      <c r="AU226" s="18" t="s">
        <v>82</v>
      </c>
    </row>
    <row r="227" spans="1:65" s="2" customFormat="1" ht="21.75" customHeight="1">
      <c r="A227" s="35"/>
      <c r="B227" s="36"/>
      <c r="C227" s="179" t="s">
        <v>399</v>
      </c>
      <c r="D227" s="179" t="s">
        <v>161</v>
      </c>
      <c r="E227" s="180" t="s">
        <v>1250</v>
      </c>
      <c r="F227" s="181" t="s">
        <v>1251</v>
      </c>
      <c r="G227" s="182" t="s">
        <v>222</v>
      </c>
      <c r="H227" s="183">
        <v>3.0009999999999999</v>
      </c>
      <c r="I227" s="184"/>
      <c r="J227" s="185">
        <f>ROUND(I227*H227,2)</f>
        <v>0</v>
      </c>
      <c r="K227" s="181" t="s">
        <v>165</v>
      </c>
      <c r="L227" s="40"/>
      <c r="M227" s="186" t="s">
        <v>19</v>
      </c>
      <c r="N227" s="187" t="s">
        <v>44</v>
      </c>
      <c r="O227" s="65"/>
      <c r="P227" s="188">
        <f>O227*H227</f>
        <v>0</v>
      </c>
      <c r="Q227" s="188">
        <v>0</v>
      </c>
      <c r="R227" s="188">
        <f>Q227*H227</f>
        <v>0</v>
      </c>
      <c r="S227" s="188">
        <v>0</v>
      </c>
      <c r="T227" s="18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0" t="s">
        <v>166</v>
      </c>
      <c r="AT227" s="190" t="s">
        <v>161</v>
      </c>
      <c r="AU227" s="190" t="s">
        <v>82</v>
      </c>
      <c r="AY227" s="18" t="s">
        <v>159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8" t="s">
        <v>80</v>
      </c>
      <c r="BK227" s="191">
        <f>ROUND(I227*H227,2)</f>
        <v>0</v>
      </c>
      <c r="BL227" s="18" t="s">
        <v>166</v>
      </c>
      <c r="BM227" s="190" t="s">
        <v>1340</v>
      </c>
    </row>
    <row r="228" spans="1:65" s="2" customFormat="1" ht="29.25">
      <c r="A228" s="35"/>
      <c r="B228" s="36"/>
      <c r="C228" s="37"/>
      <c r="D228" s="192" t="s">
        <v>168</v>
      </c>
      <c r="E228" s="37"/>
      <c r="F228" s="193" t="s">
        <v>1253</v>
      </c>
      <c r="G228" s="37"/>
      <c r="H228" s="37"/>
      <c r="I228" s="194"/>
      <c r="J228" s="37"/>
      <c r="K228" s="37"/>
      <c r="L228" s="40"/>
      <c r="M228" s="195"/>
      <c r="N228" s="196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168</v>
      </c>
      <c r="AU228" s="18" t="s">
        <v>82</v>
      </c>
    </row>
    <row r="229" spans="1:65" s="2" customFormat="1" ht="11.25">
      <c r="A229" s="35"/>
      <c r="B229" s="36"/>
      <c r="C229" s="37"/>
      <c r="D229" s="197" t="s">
        <v>170</v>
      </c>
      <c r="E229" s="37"/>
      <c r="F229" s="198" t="s">
        <v>1254</v>
      </c>
      <c r="G229" s="37"/>
      <c r="H229" s="37"/>
      <c r="I229" s="194"/>
      <c r="J229" s="37"/>
      <c r="K229" s="37"/>
      <c r="L229" s="40"/>
      <c r="M229" s="195"/>
      <c r="N229" s="196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170</v>
      </c>
      <c r="AU229" s="18" t="s">
        <v>82</v>
      </c>
    </row>
    <row r="230" spans="1:65" s="2" customFormat="1" ht="16.5" customHeight="1">
      <c r="A230" s="35"/>
      <c r="B230" s="36"/>
      <c r="C230" s="179" t="s">
        <v>408</v>
      </c>
      <c r="D230" s="179" t="s">
        <v>161</v>
      </c>
      <c r="E230" s="180" t="s">
        <v>1255</v>
      </c>
      <c r="F230" s="181" t="s">
        <v>1256</v>
      </c>
      <c r="G230" s="182" t="s">
        <v>222</v>
      </c>
      <c r="H230" s="183">
        <v>3.0009999999999999</v>
      </c>
      <c r="I230" s="184"/>
      <c r="J230" s="185">
        <f>ROUND(I230*H230,2)</f>
        <v>0</v>
      </c>
      <c r="K230" s="181" t="s">
        <v>165</v>
      </c>
      <c r="L230" s="40"/>
      <c r="M230" s="186" t="s">
        <v>19</v>
      </c>
      <c r="N230" s="187" t="s">
        <v>44</v>
      </c>
      <c r="O230" s="65"/>
      <c r="P230" s="188">
        <f>O230*H230</f>
        <v>0</v>
      </c>
      <c r="Q230" s="188">
        <v>0</v>
      </c>
      <c r="R230" s="188">
        <f>Q230*H230</f>
        <v>0</v>
      </c>
      <c r="S230" s="188">
        <v>0</v>
      </c>
      <c r="T230" s="18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0" t="s">
        <v>166</v>
      </c>
      <c r="AT230" s="190" t="s">
        <v>161</v>
      </c>
      <c r="AU230" s="190" t="s">
        <v>82</v>
      </c>
      <c r="AY230" s="18" t="s">
        <v>159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8" t="s">
        <v>80</v>
      </c>
      <c r="BK230" s="191">
        <f>ROUND(I230*H230,2)</f>
        <v>0</v>
      </c>
      <c r="BL230" s="18" t="s">
        <v>166</v>
      </c>
      <c r="BM230" s="190" t="s">
        <v>1341</v>
      </c>
    </row>
    <row r="231" spans="1:65" s="2" customFormat="1" ht="19.5">
      <c r="A231" s="35"/>
      <c r="B231" s="36"/>
      <c r="C231" s="37"/>
      <c r="D231" s="192" t="s">
        <v>168</v>
      </c>
      <c r="E231" s="37"/>
      <c r="F231" s="193" t="s">
        <v>1258</v>
      </c>
      <c r="G231" s="37"/>
      <c r="H231" s="37"/>
      <c r="I231" s="194"/>
      <c r="J231" s="37"/>
      <c r="K231" s="37"/>
      <c r="L231" s="40"/>
      <c r="M231" s="195"/>
      <c r="N231" s="196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168</v>
      </c>
      <c r="AU231" s="18" t="s">
        <v>82</v>
      </c>
    </row>
    <row r="232" spans="1:65" s="2" customFormat="1" ht="11.25">
      <c r="A232" s="35"/>
      <c r="B232" s="36"/>
      <c r="C232" s="37"/>
      <c r="D232" s="197" t="s">
        <v>170</v>
      </c>
      <c r="E232" s="37"/>
      <c r="F232" s="198" t="s">
        <v>1259</v>
      </c>
      <c r="G232" s="37"/>
      <c r="H232" s="37"/>
      <c r="I232" s="194"/>
      <c r="J232" s="37"/>
      <c r="K232" s="37"/>
      <c r="L232" s="40"/>
      <c r="M232" s="195"/>
      <c r="N232" s="196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170</v>
      </c>
      <c r="AU232" s="18" t="s">
        <v>82</v>
      </c>
    </row>
    <row r="233" spans="1:65" s="2" customFormat="1" ht="16.5" customHeight="1">
      <c r="A233" s="35"/>
      <c r="B233" s="36"/>
      <c r="C233" s="179" t="s">
        <v>415</v>
      </c>
      <c r="D233" s="179" t="s">
        <v>161</v>
      </c>
      <c r="E233" s="180" t="s">
        <v>524</v>
      </c>
      <c r="F233" s="181" t="s">
        <v>525</v>
      </c>
      <c r="G233" s="182" t="s">
        <v>222</v>
      </c>
      <c r="H233" s="183">
        <v>28.565000000000001</v>
      </c>
      <c r="I233" s="184"/>
      <c r="J233" s="185">
        <f>ROUND(I233*H233,2)</f>
        <v>0</v>
      </c>
      <c r="K233" s="181" t="s">
        <v>165</v>
      </c>
      <c r="L233" s="40"/>
      <c r="M233" s="186" t="s">
        <v>19</v>
      </c>
      <c r="N233" s="187" t="s">
        <v>44</v>
      </c>
      <c r="O233" s="65"/>
      <c r="P233" s="188">
        <f>O233*H233</f>
        <v>0</v>
      </c>
      <c r="Q233" s="188">
        <v>0</v>
      </c>
      <c r="R233" s="188">
        <f>Q233*H233</f>
        <v>0</v>
      </c>
      <c r="S233" s="188">
        <v>0</v>
      </c>
      <c r="T233" s="18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0" t="s">
        <v>166</v>
      </c>
      <c r="AT233" s="190" t="s">
        <v>161</v>
      </c>
      <c r="AU233" s="190" t="s">
        <v>82</v>
      </c>
      <c r="AY233" s="18" t="s">
        <v>159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8" t="s">
        <v>80</v>
      </c>
      <c r="BK233" s="191">
        <f>ROUND(I233*H233,2)</f>
        <v>0</v>
      </c>
      <c r="BL233" s="18" t="s">
        <v>166</v>
      </c>
      <c r="BM233" s="190" t="s">
        <v>1342</v>
      </c>
    </row>
    <row r="234" spans="1:65" s="2" customFormat="1" ht="19.5">
      <c r="A234" s="35"/>
      <c r="B234" s="36"/>
      <c r="C234" s="37"/>
      <c r="D234" s="192" t="s">
        <v>168</v>
      </c>
      <c r="E234" s="37"/>
      <c r="F234" s="193" t="s">
        <v>527</v>
      </c>
      <c r="G234" s="37"/>
      <c r="H234" s="37"/>
      <c r="I234" s="194"/>
      <c r="J234" s="37"/>
      <c r="K234" s="37"/>
      <c r="L234" s="40"/>
      <c r="M234" s="195"/>
      <c r="N234" s="196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168</v>
      </c>
      <c r="AU234" s="18" t="s">
        <v>82</v>
      </c>
    </row>
    <row r="235" spans="1:65" s="2" customFormat="1" ht="11.25">
      <c r="A235" s="35"/>
      <c r="B235" s="36"/>
      <c r="C235" s="37"/>
      <c r="D235" s="197" t="s">
        <v>170</v>
      </c>
      <c r="E235" s="37"/>
      <c r="F235" s="198" t="s">
        <v>528</v>
      </c>
      <c r="G235" s="37"/>
      <c r="H235" s="37"/>
      <c r="I235" s="194"/>
      <c r="J235" s="37"/>
      <c r="K235" s="37"/>
      <c r="L235" s="40"/>
      <c r="M235" s="195"/>
      <c r="N235" s="196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170</v>
      </c>
      <c r="AU235" s="18" t="s">
        <v>82</v>
      </c>
    </row>
    <row r="236" spans="1:65" s="2" customFormat="1" ht="16.5" customHeight="1">
      <c r="A236" s="35"/>
      <c r="B236" s="36"/>
      <c r="C236" s="179" t="s">
        <v>423</v>
      </c>
      <c r="D236" s="179" t="s">
        <v>161</v>
      </c>
      <c r="E236" s="180" t="s">
        <v>530</v>
      </c>
      <c r="F236" s="181" t="s">
        <v>531</v>
      </c>
      <c r="G236" s="182" t="s">
        <v>222</v>
      </c>
      <c r="H236" s="183">
        <v>28.565000000000001</v>
      </c>
      <c r="I236" s="184"/>
      <c r="J236" s="185">
        <f>ROUND(I236*H236,2)</f>
        <v>0</v>
      </c>
      <c r="K236" s="181" t="s">
        <v>165</v>
      </c>
      <c r="L236" s="40"/>
      <c r="M236" s="186" t="s">
        <v>19</v>
      </c>
      <c r="N236" s="187" t="s">
        <v>44</v>
      </c>
      <c r="O236" s="65"/>
      <c r="P236" s="188">
        <f>O236*H236</f>
        <v>0</v>
      </c>
      <c r="Q236" s="188">
        <v>0</v>
      </c>
      <c r="R236" s="188">
        <f>Q236*H236</f>
        <v>0</v>
      </c>
      <c r="S236" s="188">
        <v>0</v>
      </c>
      <c r="T236" s="18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0" t="s">
        <v>166</v>
      </c>
      <c r="AT236" s="190" t="s">
        <v>161</v>
      </c>
      <c r="AU236" s="190" t="s">
        <v>82</v>
      </c>
      <c r="AY236" s="18" t="s">
        <v>159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8" t="s">
        <v>80</v>
      </c>
      <c r="BK236" s="191">
        <f>ROUND(I236*H236,2)</f>
        <v>0</v>
      </c>
      <c r="BL236" s="18" t="s">
        <v>166</v>
      </c>
      <c r="BM236" s="190" t="s">
        <v>1343</v>
      </c>
    </row>
    <row r="237" spans="1:65" s="2" customFormat="1" ht="19.5">
      <c r="A237" s="35"/>
      <c r="B237" s="36"/>
      <c r="C237" s="37"/>
      <c r="D237" s="192" t="s">
        <v>168</v>
      </c>
      <c r="E237" s="37"/>
      <c r="F237" s="193" t="s">
        <v>533</v>
      </c>
      <c r="G237" s="37"/>
      <c r="H237" s="37"/>
      <c r="I237" s="194"/>
      <c r="J237" s="37"/>
      <c r="K237" s="37"/>
      <c r="L237" s="40"/>
      <c r="M237" s="195"/>
      <c r="N237" s="196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168</v>
      </c>
      <c r="AU237" s="18" t="s">
        <v>82</v>
      </c>
    </row>
    <row r="238" spans="1:65" s="2" customFormat="1" ht="11.25">
      <c r="A238" s="35"/>
      <c r="B238" s="36"/>
      <c r="C238" s="37"/>
      <c r="D238" s="197" t="s">
        <v>170</v>
      </c>
      <c r="E238" s="37"/>
      <c r="F238" s="198" t="s">
        <v>534</v>
      </c>
      <c r="G238" s="37"/>
      <c r="H238" s="37"/>
      <c r="I238" s="194"/>
      <c r="J238" s="37"/>
      <c r="K238" s="37"/>
      <c r="L238" s="40"/>
      <c r="M238" s="195"/>
      <c r="N238" s="196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170</v>
      </c>
      <c r="AU238" s="18" t="s">
        <v>82</v>
      </c>
    </row>
    <row r="239" spans="1:65" s="12" customFormat="1" ht="22.9" customHeight="1">
      <c r="B239" s="163"/>
      <c r="C239" s="164"/>
      <c r="D239" s="165" t="s">
        <v>72</v>
      </c>
      <c r="E239" s="177" t="s">
        <v>535</v>
      </c>
      <c r="F239" s="177" t="s">
        <v>536</v>
      </c>
      <c r="G239" s="164"/>
      <c r="H239" s="164"/>
      <c r="I239" s="167"/>
      <c r="J239" s="178">
        <f>BK239</f>
        <v>0</v>
      </c>
      <c r="K239" s="164"/>
      <c r="L239" s="169"/>
      <c r="M239" s="170"/>
      <c r="N239" s="171"/>
      <c r="O239" s="171"/>
      <c r="P239" s="172">
        <f>SUM(P240:P242)</f>
        <v>0</v>
      </c>
      <c r="Q239" s="171"/>
      <c r="R239" s="172">
        <f>SUM(R240:R242)</f>
        <v>0</v>
      </c>
      <c r="S239" s="171"/>
      <c r="T239" s="173">
        <f>SUM(T240:T242)</f>
        <v>0</v>
      </c>
      <c r="AR239" s="174" t="s">
        <v>80</v>
      </c>
      <c r="AT239" s="175" t="s">
        <v>72</v>
      </c>
      <c r="AU239" s="175" t="s">
        <v>80</v>
      </c>
      <c r="AY239" s="174" t="s">
        <v>159</v>
      </c>
      <c r="BK239" s="176">
        <f>SUM(BK240:BK242)</f>
        <v>0</v>
      </c>
    </row>
    <row r="240" spans="1:65" s="2" customFormat="1" ht="24.2" customHeight="1">
      <c r="A240" s="35"/>
      <c r="B240" s="36"/>
      <c r="C240" s="179" t="s">
        <v>436</v>
      </c>
      <c r="D240" s="179" t="s">
        <v>161</v>
      </c>
      <c r="E240" s="180" t="s">
        <v>538</v>
      </c>
      <c r="F240" s="181" t="s">
        <v>539</v>
      </c>
      <c r="G240" s="182" t="s">
        <v>222</v>
      </c>
      <c r="H240" s="183">
        <v>137.018</v>
      </c>
      <c r="I240" s="184"/>
      <c r="J240" s="185">
        <f>ROUND(I240*H240,2)</f>
        <v>0</v>
      </c>
      <c r="K240" s="181" t="s">
        <v>165</v>
      </c>
      <c r="L240" s="40"/>
      <c r="M240" s="186" t="s">
        <v>19</v>
      </c>
      <c r="N240" s="187" t="s">
        <v>44</v>
      </c>
      <c r="O240" s="65"/>
      <c r="P240" s="188">
        <f>O240*H240</f>
        <v>0</v>
      </c>
      <c r="Q240" s="188">
        <v>0</v>
      </c>
      <c r="R240" s="188">
        <f>Q240*H240</f>
        <v>0</v>
      </c>
      <c r="S240" s="188">
        <v>0</v>
      </c>
      <c r="T240" s="18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0" t="s">
        <v>166</v>
      </c>
      <c r="AT240" s="190" t="s">
        <v>161</v>
      </c>
      <c r="AU240" s="190" t="s">
        <v>82</v>
      </c>
      <c r="AY240" s="18" t="s">
        <v>159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8" t="s">
        <v>80</v>
      </c>
      <c r="BK240" s="191">
        <f>ROUND(I240*H240,2)</f>
        <v>0</v>
      </c>
      <c r="BL240" s="18" t="s">
        <v>166</v>
      </c>
      <c r="BM240" s="190" t="s">
        <v>1344</v>
      </c>
    </row>
    <row r="241" spans="1:47" s="2" customFormat="1" ht="19.5">
      <c r="A241" s="35"/>
      <c r="B241" s="36"/>
      <c r="C241" s="37"/>
      <c r="D241" s="192" t="s">
        <v>168</v>
      </c>
      <c r="E241" s="37"/>
      <c r="F241" s="193" t="s">
        <v>541</v>
      </c>
      <c r="G241" s="37"/>
      <c r="H241" s="37"/>
      <c r="I241" s="194"/>
      <c r="J241" s="37"/>
      <c r="K241" s="37"/>
      <c r="L241" s="40"/>
      <c r="M241" s="195"/>
      <c r="N241" s="196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168</v>
      </c>
      <c r="AU241" s="18" t="s">
        <v>82</v>
      </c>
    </row>
    <row r="242" spans="1:47" s="2" customFormat="1" ht="11.25">
      <c r="A242" s="35"/>
      <c r="B242" s="36"/>
      <c r="C242" s="37"/>
      <c r="D242" s="197" t="s">
        <v>170</v>
      </c>
      <c r="E242" s="37"/>
      <c r="F242" s="198" t="s">
        <v>542</v>
      </c>
      <c r="G242" s="37"/>
      <c r="H242" s="37"/>
      <c r="I242" s="194"/>
      <c r="J242" s="37"/>
      <c r="K242" s="37"/>
      <c r="L242" s="40"/>
      <c r="M242" s="242"/>
      <c r="N242" s="243"/>
      <c r="O242" s="244"/>
      <c r="P242" s="244"/>
      <c r="Q242" s="244"/>
      <c r="R242" s="244"/>
      <c r="S242" s="244"/>
      <c r="T242" s="24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170</v>
      </c>
      <c r="AU242" s="18" t="s">
        <v>82</v>
      </c>
    </row>
    <row r="243" spans="1:47" s="2" customFormat="1" ht="6.95" customHeight="1">
      <c r="A243" s="35"/>
      <c r="B243" s="48"/>
      <c r="C243" s="49"/>
      <c r="D243" s="49"/>
      <c r="E243" s="49"/>
      <c r="F243" s="49"/>
      <c r="G243" s="49"/>
      <c r="H243" s="49"/>
      <c r="I243" s="49"/>
      <c r="J243" s="49"/>
      <c r="K243" s="49"/>
      <c r="L243" s="40"/>
      <c r="M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</row>
  </sheetData>
  <sheetProtection algorithmName="SHA-512" hashValue="RcQgx0nKIVyuwS9YO1GSPGAvLPVDK/ef5i3AT5vFaDWSZg0+RLgsb/8Kp7wWPurE6dUNKN7fheRp4N2bCytB2w==" saltValue="+Y+KmW4cXXyQzoF9Yf4h2Od1/YELFzA54BrsEkJYAzL3lfurs+/UX34IdNCaRXs+IKtkYwTU5xQ4Li+Q4U4Olg==" spinCount="100000" sheet="1" objects="1" scenarios="1" formatColumns="0" formatRows="0" autoFilter="0"/>
  <autoFilter ref="C90:K242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6" r:id="rId1"/>
    <hyperlink ref="F101" r:id="rId2"/>
    <hyperlink ref="F105" r:id="rId3"/>
    <hyperlink ref="F111" r:id="rId4"/>
    <hyperlink ref="F116" r:id="rId5"/>
    <hyperlink ref="F121" r:id="rId6"/>
    <hyperlink ref="F126" r:id="rId7"/>
    <hyperlink ref="F129" r:id="rId8"/>
    <hyperlink ref="F133" r:id="rId9"/>
    <hyperlink ref="F136" r:id="rId10"/>
    <hyperlink ref="F139" r:id="rId11"/>
    <hyperlink ref="F142" r:id="rId12"/>
    <hyperlink ref="F145" r:id="rId13"/>
    <hyperlink ref="F148" r:id="rId14"/>
    <hyperlink ref="F156" r:id="rId15"/>
    <hyperlink ref="F161" r:id="rId16"/>
    <hyperlink ref="F167" r:id="rId17"/>
    <hyperlink ref="F172" r:id="rId18"/>
    <hyperlink ref="F176" r:id="rId19"/>
    <hyperlink ref="F186" r:id="rId20"/>
    <hyperlink ref="F195" r:id="rId21"/>
    <hyperlink ref="F198" r:id="rId22"/>
    <hyperlink ref="F202" r:id="rId23"/>
    <hyperlink ref="F207" r:id="rId24"/>
    <hyperlink ref="F210" r:id="rId25"/>
    <hyperlink ref="F213" r:id="rId26"/>
    <hyperlink ref="F217" r:id="rId27"/>
    <hyperlink ref="F222" r:id="rId28"/>
    <hyperlink ref="F226" r:id="rId29"/>
    <hyperlink ref="F229" r:id="rId30"/>
    <hyperlink ref="F232" r:id="rId31"/>
    <hyperlink ref="F235" r:id="rId32"/>
    <hyperlink ref="F238" r:id="rId33"/>
    <hyperlink ref="F242" r:id="rId3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topLeftCell="A3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121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125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5" t="str">
        <f>'Rekapitulace stavby'!K6</f>
        <v>Oprava propustků na trati Suchdol nad Odrou - Budišov nad Budišovkou 2022</v>
      </c>
      <c r="F7" s="376"/>
      <c r="G7" s="376"/>
      <c r="H7" s="376"/>
      <c r="L7" s="21"/>
    </row>
    <row r="8" spans="1:46" s="1" customFormat="1" ht="12" customHeight="1">
      <c r="B8" s="21"/>
      <c r="D8" s="113" t="s">
        <v>126</v>
      </c>
      <c r="L8" s="21"/>
    </row>
    <row r="9" spans="1:46" s="2" customFormat="1" ht="16.5" customHeight="1">
      <c r="A9" s="35"/>
      <c r="B9" s="40"/>
      <c r="C9" s="35"/>
      <c r="D9" s="35"/>
      <c r="E9" s="375" t="s">
        <v>1291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128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8" t="s">
        <v>1345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29. 8. 2022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30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31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9" t="str">
        <f>'Rekapitulace stavby'!E14</f>
        <v>Vyplň údaj</v>
      </c>
      <c r="F20" s="380"/>
      <c r="G20" s="380"/>
      <c r="H20" s="380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33</v>
      </c>
      <c r="E22" s="35"/>
      <c r="F22" s="35"/>
      <c r="G22" s="35"/>
      <c r="H22" s="35"/>
      <c r="I22" s="113" t="s">
        <v>26</v>
      </c>
      <c r="J22" s="104" t="str">
        <f>IF('Rekapitulace stavby'!AN16="","",'Rekapitulace stavby'!AN16)</f>
        <v/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3" t="s">
        <v>29</v>
      </c>
      <c r="J23" s="104" t="str">
        <f>IF('Rekapitulace stavby'!AN17="","",'Rekapitulace stavby'!AN17)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tr">
        <f>IF('Rekapitulace stavby'!AN19="","",'Rekapitulace stavby'!AN19)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3" t="s">
        <v>29</v>
      </c>
      <c r="J26" s="104" t="str">
        <f>IF('Rekapitulace stavby'!AN20="","",'Rekapitulace stavby'!AN20)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1" t="s">
        <v>19</v>
      </c>
      <c r="F29" s="381"/>
      <c r="G29" s="381"/>
      <c r="H29" s="381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43</v>
      </c>
      <c r="E35" s="113" t="s">
        <v>44</v>
      </c>
      <c r="F35" s="124">
        <f>ROUND((SUM(BE88:BE148)),  2)</f>
        <v>0</v>
      </c>
      <c r="G35" s="35"/>
      <c r="H35" s="35"/>
      <c r="I35" s="125">
        <v>0.21</v>
      </c>
      <c r="J35" s="124">
        <f>ROUND(((SUM(BE88:BE148))*I35),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45</v>
      </c>
      <c r="F36" s="124">
        <f>ROUND((SUM(BF88:BF148)),  2)</f>
        <v>0</v>
      </c>
      <c r="G36" s="35"/>
      <c r="H36" s="35"/>
      <c r="I36" s="125">
        <v>0.15</v>
      </c>
      <c r="J36" s="124">
        <f>ROUND(((SUM(BF88:BF148))*I36),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ROUND((SUM(BG88:BG148)),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47</v>
      </c>
      <c r="F38" s="124">
        <f>ROUND((SUM(BH88:BH148)),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48</v>
      </c>
      <c r="F39" s="124">
        <f>ROUND((SUM(BI88:BI148)),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130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2" t="str">
        <f>E7</f>
        <v>Oprava propustků na trati Suchdol nad Odrou - Budišov nad Budišovkou 2022</v>
      </c>
      <c r="F50" s="383"/>
      <c r="G50" s="383"/>
      <c r="H50" s="38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126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2" t="s">
        <v>1291</v>
      </c>
      <c r="F52" s="384"/>
      <c r="G52" s="384"/>
      <c r="H52" s="384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128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6" t="str">
        <f>E11</f>
        <v>SO 05.2 - Svršek v km 36,633</v>
      </c>
      <c r="F54" s="384"/>
      <c r="G54" s="384"/>
      <c r="H54" s="384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OŘ Ostrava</v>
      </c>
      <c r="G56" s="37"/>
      <c r="H56" s="37"/>
      <c r="I56" s="30" t="s">
        <v>23</v>
      </c>
      <c r="J56" s="60" t="str">
        <f>IF(J14="","",J14)</f>
        <v>29. 8. 2022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železnic s.o. OŘ Ostrava</v>
      </c>
      <c r="G58" s="37"/>
      <c r="H58" s="37"/>
      <c r="I58" s="30" t="s">
        <v>33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131</v>
      </c>
      <c r="D61" s="138"/>
      <c r="E61" s="138"/>
      <c r="F61" s="138"/>
      <c r="G61" s="138"/>
      <c r="H61" s="138"/>
      <c r="I61" s="138"/>
      <c r="J61" s="139" t="s">
        <v>132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133</v>
      </c>
    </row>
    <row r="64" spans="1:47" s="9" customFormat="1" ht="24.95" customHeight="1">
      <c r="B64" s="141"/>
      <c r="C64" s="142"/>
      <c r="D64" s="143" t="s">
        <v>134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578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9" customFormat="1" ht="24.95" customHeight="1">
      <c r="B66" s="141"/>
      <c r="C66" s="142"/>
      <c r="D66" s="143" t="s">
        <v>579</v>
      </c>
      <c r="E66" s="144"/>
      <c r="F66" s="144"/>
      <c r="G66" s="144"/>
      <c r="H66" s="144"/>
      <c r="I66" s="144"/>
      <c r="J66" s="145">
        <f>J127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144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6.25" customHeight="1">
      <c r="A76" s="35"/>
      <c r="B76" s="36"/>
      <c r="C76" s="37"/>
      <c r="D76" s="37"/>
      <c r="E76" s="382" t="str">
        <f>E7</f>
        <v>Oprava propustků na trati Suchdol nad Odrou - Budišov nad Budišovkou 2022</v>
      </c>
      <c r="F76" s="383"/>
      <c r="G76" s="383"/>
      <c r="H76" s="383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126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82" t="s">
        <v>1291</v>
      </c>
      <c r="F78" s="384"/>
      <c r="G78" s="384"/>
      <c r="H78" s="384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128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6" t="str">
        <f>E11</f>
        <v>SO 05.2 - Svršek v km 36,633</v>
      </c>
      <c r="F80" s="384"/>
      <c r="G80" s="384"/>
      <c r="H80" s="384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>OŘ Ostrava</v>
      </c>
      <c r="G82" s="37"/>
      <c r="H82" s="37"/>
      <c r="I82" s="30" t="s">
        <v>23</v>
      </c>
      <c r="J82" s="60" t="str">
        <f>IF(J14="","",J14)</f>
        <v>29. 8. 2022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E17</f>
        <v>Správa železnic s.o. OŘ Ostrava</v>
      </c>
      <c r="G84" s="37"/>
      <c r="H84" s="37"/>
      <c r="I84" s="30" t="s">
        <v>33</v>
      </c>
      <c r="J84" s="33" t="str">
        <f>E23</f>
        <v xml:space="preserve"> 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31</v>
      </c>
      <c r="D85" s="37"/>
      <c r="E85" s="37"/>
      <c r="F85" s="28" t="str">
        <f>IF(E20="","",E20)</f>
        <v>Vyplň údaj</v>
      </c>
      <c r="G85" s="37"/>
      <c r="H85" s="37"/>
      <c r="I85" s="30" t="s">
        <v>36</v>
      </c>
      <c r="J85" s="33" t="str">
        <f>E26</f>
        <v xml:space="preserve"> 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145</v>
      </c>
      <c r="D87" s="155" t="s">
        <v>58</v>
      </c>
      <c r="E87" s="155" t="s">
        <v>54</v>
      </c>
      <c r="F87" s="155" t="s">
        <v>55</v>
      </c>
      <c r="G87" s="155" t="s">
        <v>146</v>
      </c>
      <c r="H87" s="155" t="s">
        <v>147</v>
      </c>
      <c r="I87" s="155" t="s">
        <v>148</v>
      </c>
      <c r="J87" s="155" t="s">
        <v>132</v>
      </c>
      <c r="K87" s="156" t="s">
        <v>149</v>
      </c>
      <c r="L87" s="157"/>
      <c r="M87" s="69" t="s">
        <v>19</v>
      </c>
      <c r="N87" s="70" t="s">
        <v>43</v>
      </c>
      <c r="O87" s="70" t="s">
        <v>150</v>
      </c>
      <c r="P87" s="70" t="s">
        <v>151</v>
      </c>
      <c r="Q87" s="70" t="s">
        <v>152</v>
      </c>
      <c r="R87" s="70" t="s">
        <v>153</v>
      </c>
      <c r="S87" s="70" t="s">
        <v>154</v>
      </c>
      <c r="T87" s="71" t="s">
        <v>155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156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P89+P127</f>
        <v>0</v>
      </c>
      <c r="Q88" s="73"/>
      <c r="R88" s="160">
        <f>R89+R127</f>
        <v>39.842999999999996</v>
      </c>
      <c r="S88" s="73"/>
      <c r="T88" s="161">
        <f>T89+T127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72</v>
      </c>
      <c r="AU88" s="18" t="s">
        <v>133</v>
      </c>
      <c r="BK88" s="162">
        <f>BK89+BK127</f>
        <v>0</v>
      </c>
    </row>
    <row r="89" spans="1:65" s="12" customFormat="1" ht="25.9" customHeight="1">
      <c r="B89" s="163"/>
      <c r="C89" s="164"/>
      <c r="D89" s="165" t="s">
        <v>72</v>
      </c>
      <c r="E89" s="166" t="s">
        <v>157</v>
      </c>
      <c r="F89" s="166" t="s">
        <v>158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</f>
        <v>0</v>
      </c>
      <c r="Q89" s="171"/>
      <c r="R89" s="172">
        <f>R90</f>
        <v>39.842999999999996</v>
      </c>
      <c r="S89" s="171"/>
      <c r="T89" s="173">
        <f>T90</f>
        <v>0</v>
      </c>
      <c r="AR89" s="174" t="s">
        <v>80</v>
      </c>
      <c r="AT89" s="175" t="s">
        <v>72</v>
      </c>
      <c r="AU89" s="175" t="s">
        <v>73</v>
      </c>
      <c r="AY89" s="174" t="s">
        <v>159</v>
      </c>
      <c r="BK89" s="176">
        <f>BK90</f>
        <v>0</v>
      </c>
    </row>
    <row r="90" spans="1:65" s="12" customFormat="1" ht="22.9" customHeight="1">
      <c r="B90" s="163"/>
      <c r="C90" s="164"/>
      <c r="D90" s="165" t="s">
        <v>72</v>
      </c>
      <c r="E90" s="177" t="s">
        <v>199</v>
      </c>
      <c r="F90" s="177" t="s">
        <v>580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SUM(P91:P126)</f>
        <v>0</v>
      </c>
      <c r="Q90" s="171"/>
      <c r="R90" s="172">
        <f>SUM(R91:R126)</f>
        <v>39.842999999999996</v>
      </c>
      <c r="S90" s="171"/>
      <c r="T90" s="173">
        <f>SUM(T91:T126)</f>
        <v>0</v>
      </c>
      <c r="AR90" s="174" t="s">
        <v>80</v>
      </c>
      <c r="AT90" s="175" t="s">
        <v>72</v>
      </c>
      <c r="AU90" s="175" t="s">
        <v>80</v>
      </c>
      <c r="AY90" s="174" t="s">
        <v>159</v>
      </c>
      <c r="BK90" s="176">
        <f>SUM(BK91:BK126)</f>
        <v>0</v>
      </c>
    </row>
    <row r="91" spans="1:65" s="2" customFormat="1" ht="24.2" customHeight="1">
      <c r="A91" s="35"/>
      <c r="B91" s="36"/>
      <c r="C91" s="179" t="s">
        <v>80</v>
      </c>
      <c r="D91" s="179" t="s">
        <v>161</v>
      </c>
      <c r="E91" s="180" t="s">
        <v>581</v>
      </c>
      <c r="F91" s="181" t="s">
        <v>582</v>
      </c>
      <c r="G91" s="182" t="s">
        <v>202</v>
      </c>
      <c r="H91" s="183">
        <v>14.74</v>
      </c>
      <c r="I91" s="184"/>
      <c r="J91" s="185">
        <f>ROUND(I91*H91,2)</f>
        <v>0</v>
      </c>
      <c r="K91" s="181" t="s">
        <v>583</v>
      </c>
      <c r="L91" s="40"/>
      <c r="M91" s="186" t="s">
        <v>19</v>
      </c>
      <c r="N91" s="187" t="s">
        <v>44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166</v>
      </c>
      <c r="AT91" s="190" t="s">
        <v>161</v>
      </c>
      <c r="AU91" s="190" t="s">
        <v>82</v>
      </c>
      <c r="AY91" s="18" t="s">
        <v>159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80</v>
      </c>
      <c r="BK91" s="191">
        <f>ROUND(I91*H91,2)</f>
        <v>0</v>
      </c>
      <c r="BL91" s="18" t="s">
        <v>166</v>
      </c>
      <c r="BM91" s="190" t="s">
        <v>1346</v>
      </c>
    </row>
    <row r="92" spans="1:65" s="2" customFormat="1" ht="48.75">
      <c r="A92" s="35"/>
      <c r="B92" s="36"/>
      <c r="C92" s="37"/>
      <c r="D92" s="192" t="s">
        <v>168</v>
      </c>
      <c r="E92" s="37"/>
      <c r="F92" s="193" t="s">
        <v>585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168</v>
      </c>
      <c r="AU92" s="18" t="s">
        <v>82</v>
      </c>
    </row>
    <row r="93" spans="1:65" s="14" customFormat="1" ht="11.25">
      <c r="B93" s="209"/>
      <c r="C93" s="210"/>
      <c r="D93" s="192" t="s">
        <v>172</v>
      </c>
      <c r="E93" s="211" t="s">
        <v>19</v>
      </c>
      <c r="F93" s="212" t="s">
        <v>1347</v>
      </c>
      <c r="G93" s="210"/>
      <c r="H93" s="213">
        <v>14.74</v>
      </c>
      <c r="I93" s="214"/>
      <c r="J93" s="210"/>
      <c r="K93" s="210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172</v>
      </c>
      <c r="AU93" s="219" t="s">
        <v>82</v>
      </c>
      <c r="AV93" s="14" t="s">
        <v>82</v>
      </c>
      <c r="AW93" s="14" t="s">
        <v>35</v>
      </c>
      <c r="AX93" s="14" t="s">
        <v>73</v>
      </c>
      <c r="AY93" s="219" t="s">
        <v>159</v>
      </c>
    </row>
    <row r="94" spans="1:65" s="15" customFormat="1" ht="11.25">
      <c r="B94" s="220"/>
      <c r="C94" s="221"/>
      <c r="D94" s="192" t="s">
        <v>172</v>
      </c>
      <c r="E94" s="222" t="s">
        <v>19</v>
      </c>
      <c r="F94" s="223" t="s">
        <v>175</v>
      </c>
      <c r="G94" s="221"/>
      <c r="H94" s="224">
        <v>14.74</v>
      </c>
      <c r="I94" s="225"/>
      <c r="J94" s="221"/>
      <c r="K94" s="221"/>
      <c r="L94" s="226"/>
      <c r="M94" s="227"/>
      <c r="N94" s="228"/>
      <c r="O94" s="228"/>
      <c r="P94" s="228"/>
      <c r="Q94" s="228"/>
      <c r="R94" s="228"/>
      <c r="S94" s="228"/>
      <c r="T94" s="229"/>
      <c r="AT94" s="230" t="s">
        <v>172</v>
      </c>
      <c r="AU94" s="230" t="s">
        <v>82</v>
      </c>
      <c r="AV94" s="15" t="s">
        <v>166</v>
      </c>
      <c r="AW94" s="15" t="s">
        <v>35</v>
      </c>
      <c r="AX94" s="15" t="s">
        <v>80</v>
      </c>
      <c r="AY94" s="230" t="s">
        <v>159</v>
      </c>
    </row>
    <row r="95" spans="1:65" s="2" customFormat="1" ht="16.5" customHeight="1">
      <c r="A95" s="35"/>
      <c r="B95" s="36"/>
      <c r="C95" s="231" t="s">
        <v>82</v>
      </c>
      <c r="D95" s="231" t="s">
        <v>253</v>
      </c>
      <c r="E95" s="232" t="s">
        <v>588</v>
      </c>
      <c r="F95" s="233" t="s">
        <v>589</v>
      </c>
      <c r="G95" s="234" t="s">
        <v>222</v>
      </c>
      <c r="H95" s="235">
        <v>2.3580000000000001</v>
      </c>
      <c r="I95" s="236"/>
      <c r="J95" s="237">
        <f>ROUND(I95*H95,2)</f>
        <v>0</v>
      </c>
      <c r="K95" s="233" t="s">
        <v>583</v>
      </c>
      <c r="L95" s="238"/>
      <c r="M95" s="239" t="s">
        <v>19</v>
      </c>
      <c r="N95" s="240" t="s">
        <v>44</v>
      </c>
      <c r="O95" s="65"/>
      <c r="P95" s="188">
        <f>O95*H95</f>
        <v>0</v>
      </c>
      <c r="Q95" s="188">
        <v>1</v>
      </c>
      <c r="R95" s="188">
        <f>Q95*H95</f>
        <v>2.3580000000000001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191</v>
      </c>
      <c r="AT95" s="190" t="s">
        <v>253</v>
      </c>
      <c r="AU95" s="190" t="s">
        <v>82</v>
      </c>
      <c r="AY95" s="18" t="s">
        <v>159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80</v>
      </c>
      <c r="BK95" s="191">
        <f>ROUND(I95*H95,2)</f>
        <v>0</v>
      </c>
      <c r="BL95" s="18" t="s">
        <v>166</v>
      </c>
      <c r="BM95" s="190" t="s">
        <v>1348</v>
      </c>
    </row>
    <row r="96" spans="1:65" s="2" customFormat="1" ht="11.25">
      <c r="A96" s="35"/>
      <c r="B96" s="36"/>
      <c r="C96" s="37"/>
      <c r="D96" s="192" t="s">
        <v>168</v>
      </c>
      <c r="E96" s="37"/>
      <c r="F96" s="193" t="s">
        <v>589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168</v>
      </c>
      <c r="AU96" s="18" t="s">
        <v>82</v>
      </c>
    </row>
    <row r="97" spans="1:65" s="14" customFormat="1" ht="11.25">
      <c r="B97" s="209"/>
      <c r="C97" s="210"/>
      <c r="D97" s="192" t="s">
        <v>172</v>
      </c>
      <c r="E97" s="211" t="s">
        <v>19</v>
      </c>
      <c r="F97" s="212" t="s">
        <v>1349</v>
      </c>
      <c r="G97" s="210"/>
      <c r="H97" s="213">
        <v>2.3580000000000001</v>
      </c>
      <c r="I97" s="214"/>
      <c r="J97" s="210"/>
      <c r="K97" s="210"/>
      <c r="L97" s="215"/>
      <c r="M97" s="216"/>
      <c r="N97" s="217"/>
      <c r="O97" s="217"/>
      <c r="P97" s="217"/>
      <c r="Q97" s="217"/>
      <c r="R97" s="217"/>
      <c r="S97" s="217"/>
      <c r="T97" s="218"/>
      <c r="AT97" s="219" t="s">
        <v>172</v>
      </c>
      <c r="AU97" s="219" t="s">
        <v>82</v>
      </c>
      <c r="AV97" s="14" t="s">
        <v>82</v>
      </c>
      <c r="AW97" s="14" t="s">
        <v>35</v>
      </c>
      <c r="AX97" s="14" t="s">
        <v>73</v>
      </c>
      <c r="AY97" s="219" t="s">
        <v>159</v>
      </c>
    </row>
    <row r="98" spans="1:65" s="15" customFormat="1" ht="11.25">
      <c r="B98" s="220"/>
      <c r="C98" s="221"/>
      <c r="D98" s="192" t="s">
        <v>172</v>
      </c>
      <c r="E98" s="222" t="s">
        <v>19</v>
      </c>
      <c r="F98" s="223" t="s">
        <v>175</v>
      </c>
      <c r="G98" s="221"/>
      <c r="H98" s="224">
        <v>2.3580000000000001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AT98" s="230" t="s">
        <v>172</v>
      </c>
      <c r="AU98" s="230" t="s">
        <v>82</v>
      </c>
      <c r="AV98" s="15" t="s">
        <v>166</v>
      </c>
      <c r="AW98" s="15" t="s">
        <v>35</v>
      </c>
      <c r="AX98" s="15" t="s">
        <v>80</v>
      </c>
      <c r="AY98" s="230" t="s">
        <v>159</v>
      </c>
    </row>
    <row r="99" spans="1:65" s="2" customFormat="1" ht="24.2" customHeight="1">
      <c r="A99" s="35"/>
      <c r="B99" s="36"/>
      <c r="C99" s="179" t="s">
        <v>184</v>
      </c>
      <c r="D99" s="179" t="s">
        <v>161</v>
      </c>
      <c r="E99" s="180" t="s">
        <v>593</v>
      </c>
      <c r="F99" s="181" t="s">
        <v>594</v>
      </c>
      <c r="G99" s="182" t="s">
        <v>211</v>
      </c>
      <c r="H99" s="183">
        <v>22.05</v>
      </c>
      <c r="I99" s="184"/>
      <c r="J99" s="185">
        <f>ROUND(I99*H99,2)</f>
        <v>0</v>
      </c>
      <c r="K99" s="181" t="s">
        <v>583</v>
      </c>
      <c r="L99" s="40"/>
      <c r="M99" s="186" t="s">
        <v>19</v>
      </c>
      <c r="N99" s="187" t="s">
        <v>44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166</v>
      </c>
      <c r="AT99" s="190" t="s">
        <v>161</v>
      </c>
      <c r="AU99" s="190" t="s">
        <v>82</v>
      </c>
      <c r="AY99" s="18" t="s">
        <v>159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80</v>
      </c>
      <c r="BK99" s="191">
        <f>ROUND(I99*H99,2)</f>
        <v>0</v>
      </c>
      <c r="BL99" s="18" t="s">
        <v>166</v>
      </c>
      <c r="BM99" s="190" t="s">
        <v>1350</v>
      </c>
    </row>
    <row r="100" spans="1:65" s="2" customFormat="1" ht="78">
      <c r="A100" s="35"/>
      <c r="B100" s="36"/>
      <c r="C100" s="37"/>
      <c r="D100" s="192" t="s">
        <v>168</v>
      </c>
      <c r="E100" s="37"/>
      <c r="F100" s="193" t="s">
        <v>596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168</v>
      </c>
      <c r="AU100" s="18" t="s">
        <v>82</v>
      </c>
    </row>
    <row r="101" spans="1:65" s="14" customFormat="1" ht="11.25">
      <c r="B101" s="209"/>
      <c r="C101" s="210"/>
      <c r="D101" s="192" t="s">
        <v>172</v>
      </c>
      <c r="E101" s="211" t="s">
        <v>19</v>
      </c>
      <c r="F101" s="212" t="s">
        <v>1351</v>
      </c>
      <c r="G101" s="210"/>
      <c r="H101" s="213">
        <v>22.05</v>
      </c>
      <c r="I101" s="214"/>
      <c r="J101" s="210"/>
      <c r="K101" s="210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172</v>
      </c>
      <c r="AU101" s="219" t="s">
        <v>82</v>
      </c>
      <c r="AV101" s="14" t="s">
        <v>82</v>
      </c>
      <c r="AW101" s="14" t="s">
        <v>35</v>
      </c>
      <c r="AX101" s="14" t="s">
        <v>73</v>
      </c>
      <c r="AY101" s="219" t="s">
        <v>159</v>
      </c>
    </row>
    <row r="102" spans="1:65" s="15" customFormat="1" ht="11.25">
      <c r="B102" s="220"/>
      <c r="C102" s="221"/>
      <c r="D102" s="192" t="s">
        <v>172</v>
      </c>
      <c r="E102" s="222" t="s">
        <v>19</v>
      </c>
      <c r="F102" s="223" t="s">
        <v>175</v>
      </c>
      <c r="G102" s="221"/>
      <c r="H102" s="224">
        <v>22.05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AT102" s="230" t="s">
        <v>172</v>
      </c>
      <c r="AU102" s="230" t="s">
        <v>82</v>
      </c>
      <c r="AV102" s="15" t="s">
        <v>166</v>
      </c>
      <c r="AW102" s="15" t="s">
        <v>35</v>
      </c>
      <c r="AX102" s="15" t="s">
        <v>80</v>
      </c>
      <c r="AY102" s="230" t="s">
        <v>159</v>
      </c>
    </row>
    <row r="103" spans="1:65" s="2" customFormat="1" ht="16.5" customHeight="1">
      <c r="A103" s="35"/>
      <c r="B103" s="36"/>
      <c r="C103" s="231" t="s">
        <v>166</v>
      </c>
      <c r="D103" s="231" t="s">
        <v>253</v>
      </c>
      <c r="E103" s="232" t="s">
        <v>599</v>
      </c>
      <c r="F103" s="233" t="s">
        <v>600</v>
      </c>
      <c r="G103" s="234" t="s">
        <v>222</v>
      </c>
      <c r="H103" s="235">
        <v>37.484999999999999</v>
      </c>
      <c r="I103" s="236"/>
      <c r="J103" s="237">
        <f>ROUND(I103*H103,2)</f>
        <v>0</v>
      </c>
      <c r="K103" s="233" t="s">
        <v>583</v>
      </c>
      <c r="L103" s="238"/>
      <c r="M103" s="239" t="s">
        <v>19</v>
      </c>
      <c r="N103" s="240" t="s">
        <v>44</v>
      </c>
      <c r="O103" s="65"/>
      <c r="P103" s="188">
        <f>O103*H103</f>
        <v>0</v>
      </c>
      <c r="Q103" s="188">
        <v>1</v>
      </c>
      <c r="R103" s="188">
        <f>Q103*H103</f>
        <v>37.484999999999999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191</v>
      </c>
      <c r="AT103" s="190" t="s">
        <v>253</v>
      </c>
      <c r="AU103" s="190" t="s">
        <v>82</v>
      </c>
      <c r="AY103" s="18" t="s">
        <v>159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80</v>
      </c>
      <c r="BK103" s="191">
        <f>ROUND(I103*H103,2)</f>
        <v>0</v>
      </c>
      <c r="BL103" s="18" t="s">
        <v>166</v>
      </c>
      <c r="BM103" s="190" t="s">
        <v>1352</v>
      </c>
    </row>
    <row r="104" spans="1:65" s="2" customFormat="1" ht="11.25">
      <c r="A104" s="35"/>
      <c r="B104" s="36"/>
      <c r="C104" s="37"/>
      <c r="D104" s="192" t="s">
        <v>168</v>
      </c>
      <c r="E104" s="37"/>
      <c r="F104" s="193" t="s">
        <v>600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168</v>
      </c>
      <c r="AU104" s="18" t="s">
        <v>82</v>
      </c>
    </row>
    <row r="105" spans="1:65" s="14" customFormat="1" ht="11.25">
      <c r="B105" s="209"/>
      <c r="C105" s="210"/>
      <c r="D105" s="192" t="s">
        <v>172</v>
      </c>
      <c r="E105" s="211" t="s">
        <v>19</v>
      </c>
      <c r="F105" s="212" t="s">
        <v>1353</v>
      </c>
      <c r="G105" s="210"/>
      <c r="H105" s="213">
        <v>37.484999999999999</v>
      </c>
      <c r="I105" s="214"/>
      <c r="J105" s="210"/>
      <c r="K105" s="210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172</v>
      </c>
      <c r="AU105" s="219" t="s">
        <v>82</v>
      </c>
      <c r="AV105" s="14" t="s">
        <v>82</v>
      </c>
      <c r="AW105" s="14" t="s">
        <v>35</v>
      </c>
      <c r="AX105" s="14" t="s">
        <v>73</v>
      </c>
      <c r="AY105" s="219" t="s">
        <v>159</v>
      </c>
    </row>
    <row r="106" spans="1:65" s="15" customFormat="1" ht="11.25">
      <c r="B106" s="220"/>
      <c r="C106" s="221"/>
      <c r="D106" s="192" t="s">
        <v>172</v>
      </c>
      <c r="E106" s="222" t="s">
        <v>19</v>
      </c>
      <c r="F106" s="223" t="s">
        <v>175</v>
      </c>
      <c r="G106" s="221"/>
      <c r="H106" s="224">
        <v>37.484999999999999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172</v>
      </c>
      <c r="AU106" s="230" t="s">
        <v>82</v>
      </c>
      <c r="AV106" s="15" t="s">
        <v>166</v>
      </c>
      <c r="AW106" s="15" t="s">
        <v>35</v>
      </c>
      <c r="AX106" s="15" t="s">
        <v>80</v>
      </c>
      <c r="AY106" s="230" t="s">
        <v>159</v>
      </c>
    </row>
    <row r="107" spans="1:65" s="2" customFormat="1" ht="24.2" customHeight="1">
      <c r="A107" s="35"/>
      <c r="B107" s="36"/>
      <c r="C107" s="179" t="s">
        <v>199</v>
      </c>
      <c r="D107" s="179" t="s">
        <v>161</v>
      </c>
      <c r="E107" s="180" t="s">
        <v>604</v>
      </c>
      <c r="F107" s="181" t="s">
        <v>605</v>
      </c>
      <c r="G107" s="182" t="s">
        <v>202</v>
      </c>
      <c r="H107" s="183">
        <v>29.536000000000001</v>
      </c>
      <c r="I107" s="184"/>
      <c r="J107" s="185">
        <f>ROUND(I107*H107,2)</f>
        <v>0</v>
      </c>
      <c r="K107" s="181" t="s">
        <v>583</v>
      </c>
      <c r="L107" s="40"/>
      <c r="M107" s="186" t="s">
        <v>19</v>
      </c>
      <c r="N107" s="187" t="s">
        <v>44</v>
      </c>
      <c r="O107" s="65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166</v>
      </c>
      <c r="AT107" s="190" t="s">
        <v>161</v>
      </c>
      <c r="AU107" s="190" t="s">
        <v>82</v>
      </c>
      <c r="AY107" s="18" t="s">
        <v>159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8" t="s">
        <v>80</v>
      </c>
      <c r="BK107" s="191">
        <f>ROUND(I107*H107,2)</f>
        <v>0</v>
      </c>
      <c r="BL107" s="18" t="s">
        <v>166</v>
      </c>
      <c r="BM107" s="190" t="s">
        <v>1354</v>
      </c>
    </row>
    <row r="108" spans="1:65" s="2" customFormat="1" ht="39">
      <c r="A108" s="35"/>
      <c r="B108" s="36"/>
      <c r="C108" s="37"/>
      <c r="D108" s="192" t="s">
        <v>168</v>
      </c>
      <c r="E108" s="37"/>
      <c r="F108" s="193" t="s">
        <v>607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168</v>
      </c>
      <c r="AU108" s="18" t="s">
        <v>82</v>
      </c>
    </row>
    <row r="109" spans="1:65" s="14" customFormat="1" ht="11.25">
      <c r="B109" s="209"/>
      <c r="C109" s="210"/>
      <c r="D109" s="192" t="s">
        <v>172</v>
      </c>
      <c r="E109" s="211" t="s">
        <v>19</v>
      </c>
      <c r="F109" s="212" t="s">
        <v>1355</v>
      </c>
      <c r="G109" s="210"/>
      <c r="H109" s="213">
        <v>29.536000000000001</v>
      </c>
      <c r="I109" s="214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172</v>
      </c>
      <c r="AU109" s="219" t="s">
        <v>82</v>
      </c>
      <c r="AV109" s="14" t="s">
        <v>82</v>
      </c>
      <c r="AW109" s="14" t="s">
        <v>35</v>
      </c>
      <c r="AX109" s="14" t="s">
        <v>73</v>
      </c>
      <c r="AY109" s="219" t="s">
        <v>159</v>
      </c>
    </row>
    <row r="110" spans="1:65" s="15" customFormat="1" ht="11.25">
      <c r="B110" s="220"/>
      <c r="C110" s="221"/>
      <c r="D110" s="192" t="s">
        <v>172</v>
      </c>
      <c r="E110" s="222" t="s">
        <v>19</v>
      </c>
      <c r="F110" s="223" t="s">
        <v>175</v>
      </c>
      <c r="G110" s="221"/>
      <c r="H110" s="224">
        <v>29.536000000000001</v>
      </c>
      <c r="I110" s="225"/>
      <c r="J110" s="221"/>
      <c r="K110" s="221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172</v>
      </c>
      <c r="AU110" s="230" t="s">
        <v>82</v>
      </c>
      <c r="AV110" s="15" t="s">
        <v>166</v>
      </c>
      <c r="AW110" s="15" t="s">
        <v>35</v>
      </c>
      <c r="AX110" s="15" t="s">
        <v>80</v>
      </c>
      <c r="AY110" s="230" t="s">
        <v>159</v>
      </c>
    </row>
    <row r="111" spans="1:65" s="2" customFormat="1" ht="24.2" customHeight="1">
      <c r="A111" s="35"/>
      <c r="B111" s="36"/>
      <c r="C111" s="179" t="s">
        <v>208</v>
      </c>
      <c r="D111" s="179" t="s">
        <v>161</v>
      </c>
      <c r="E111" s="180" t="s">
        <v>1100</v>
      </c>
      <c r="F111" s="181" t="s">
        <v>1101</v>
      </c>
      <c r="G111" s="182" t="s">
        <v>617</v>
      </c>
      <c r="H111" s="183">
        <v>1.2E-2</v>
      </c>
      <c r="I111" s="184"/>
      <c r="J111" s="185">
        <f>ROUND(I111*H111,2)</f>
        <v>0</v>
      </c>
      <c r="K111" s="181" t="s">
        <v>583</v>
      </c>
      <c r="L111" s="40"/>
      <c r="M111" s="186" t="s">
        <v>19</v>
      </c>
      <c r="N111" s="187" t="s">
        <v>44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166</v>
      </c>
      <c r="AT111" s="190" t="s">
        <v>161</v>
      </c>
      <c r="AU111" s="190" t="s">
        <v>82</v>
      </c>
      <c r="AY111" s="18" t="s">
        <v>159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80</v>
      </c>
      <c r="BK111" s="191">
        <f>ROUND(I111*H111,2)</f>
        <v>0</v>
      </c>
      <c r="BL111" s="18" t="s">
        <v>166</v>
      </c>
      <c r="BM111" s="190" t="s">
        <v>1356</v>
      </c>
    </row>
    <row r="112" spans="1:65" s="2" customFormat="1" ht="48.75">
      <c r="A112" s="35"/>
      <c r="B112" s="36"/>
      <c r="C112" s="37"/>
      <c r="D112" s="192" t="s">
        <v>168</v>
      </c>
      <c r="E112" s="37"/>
      <c r="F112" s="193" t="s">
        <v>1103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168</v>
      </c>
      <c r="AU112" s="18" t="s">
        <v>82</v>
      </c>
    </row>
    <row r="113" spans="1:65" s="2" customFormat="1" ht="24.2" customHeight="1">
      <c r="A113" s="35"/>
      <c r="B113" s="36"/>
      <c r="C113" s="179" t="s">
        <v>219</v>
      </c>
      <c r="D113" s="179" t="s">
        <v>161</v>
      </c>
      <c r="E113" s="180" t="s">
        <v>1104</v>
      </c>
      <c r="F113" s="181" t="s">
        <v>1105</v>
      </c>
      <c r="G113" s="182" t="s">
        <v>617</v>
      </c>
      <c r="H113" s="183">
        <v>1.2E-2</v>
      </c>
      <c r="I113" s="184"/>
      <c r="J113" s="185">
        <f>ROUND(I113*H113,2)</f>
        <v>0</v>
      </c>
      <c r="K113" s="181" t="s">
        <v>583</v>
      </c>
      <c r="L113" s="40"/>
      <c r="M113" s="186" t="s">
        <v>19</v>
      </c>
      <c r="N113" s="187" t="s">
        <v>44</v>
      </c>
      <c r="O113" s="65"/>
      <c r="P113" s="188">
        <f>O113*H113</f>
        <v>0</v>
      </c>
      <c r="Q113" s="188">
        <v>0</v>
      </c>
      <c r="R113" s="188">
        <f>Q113*H113</f>
        <v>0</v>
      </c>
      <c r="S113" s="188">
        <v>0</v>
      </c>
      <c r="T113" s="189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0" t="s">
        <v>166</v>
      </c>
      <c r="AT113" s="190" t="s">
        <v>161</v>
      </c>
      <c r="AU113" s="190" t="s">
        <v>82</v>
      </c>
      <c r="AY113" s="18" t="s">
        <v>159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8" t="s">
        <v>80</v>
      </c>
      <c r="BK113" s="191">
        <f>ROUND(I113*H113,2)</f>
        <v>0</v>
      </c>
      <c r="BL113" s="18" t="s">
        <v>166</v>
      </c>
      <c r="BM113" s="190" t="s">
        <v>1357</v>
      </c>
    </row>
    <row r="114" spans="1:65" s="2" customFormat="1" ht="58.5">
      <c r="A114" s="35"/>
      <c r="B114" s="36"/>
      <c r="C114" s="37"/>
      <c r="D114" s="192" t="s">
        <v>168</v>
      </c>
      <c r="E114" s="37"/>
      <c r="F114" s="193" t="s">
        <v>1107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168</v>
      </c>
      <c r="AU114" s="18" t="s">
        <v>82</v>
      </c>
    </row>
    <row r="115" spans="1:65" s="2" customFormat="1" ht="24.2" customHeight="1">
      <c r="A115" s="35"/>
      <c r="B115" s="36"/>
      <c r="C115" s="179" t="s">
        <v>191</v>
      </c>
      <c r="D115" s="179" t="s">
        <v>161</v>
      </c>
      <c r="E115" s="180" t="s">
        <v>627</v>
      </c>
      <c r="F115" s="181" t="s">
        <v>628</v>
      </c>
      <c r="G115" s="182" t="s">
        <v>362</v>
      </c>
      <c r="H115" s="183">
        <v>2</v>
      </c>
      <c r="I115" s="184"/>
      <c r="J115" s="185">
        <f>ROUND(I115*H115,2)</f>
        <v>0</v>
      </c>
      <c r="K115" s="181" t="s">
        <v>583</v>
      </c>
      <c r="L115" s="40"/>
      <c r="M115" s="186" t="s">
        <v>19</v>
      </c>
      <c r="N115" s="187" t="s">
        <v>44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166</v>
      </c>
      <c r="AT115" s="190" t="s">
        <v>161</v>
      </c>
      <c r="AU115" s="190" t="s">
        <v>82</v>
      </c>
      <c r="AY115" s="18" t="s">
        <v>159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80</v>
      </c>
      <c r="BK115" s="191">
        <f>ROUND(I115*H115,2)</f>
        <v>0</v>
      </c>
      <c r="BL115" s="18" t="s">
        <v>166</v>
      </c>
      <c r="BM115" s="190" t="s">
        <v>1358</v>
      </c>
    </row>
    <row r="116" spans="1:65" s="2" customFormat="1" ht="29.25">
      <c r="A116" s="35"/>
      <c r="B116" s="36"/>
      <c r="C116" s="37"/>
      <c r="D116" s="192" t="s">
        <v>168</v>
      </c>
      <c r="E116" s="37"/>
      <c r="F116" s="193" t="s">
        <v>630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168</v>
      </c>
      <c r="AU116" s="18" t="s">
        <v>82</v>
      </c>
    </row>
    <row r="117" spans="1:65" s="2" customFormat="1" ht="21.75" customHeight="1">
      <c r="A117" s="35"/>
      <c r="B117" s="36"/>
      <c r="C117" s="179" t="s">
        <v>231</v>
      </c>
      <c r="D117" s="179" t="s">
        <v>161</v>
      </c>
      <c r="E117" s="180" t="s">
        <v>631</v>
      </c>
      <c r="F117" s="181" t="s">
        <v>632</v>
      </c>
      <c r="G117" s="182" t="s">
        <v>362</v>
      </c>
      <c r="H117" s="183">
        <v>2</v>
      </c>
      <c r="I117" s="184"/>
      <c r="J117" s="185">
        <f>ROUND(I117*H117,2)</f>
        <v>0</v>
      </c>
      <c r="K117" s="181" t="s">
        <v>583</v>
      </c>
      <c r="L117" s="40"/>
      <c r="M117" s="186" t="s">
        <v>19</v>
      </c>
      <c r="N117" s="187" t="s">
        <v>44</v>
      </c>
      <c r="O117" s="65"/>
      <c r="P117" s="188">
        <f>O117*H117</f>
        <v>0</v>
      </c>
      <c r="Q117" s="188">
        <v>0</v>
      </c>
      <c r="R117" s="188">
        <f>Q117*H117</f>
        <v>0</v>
      </c>
      <c r="S117" s="188">
        <v>0</v>
      </c>
      <c r="T117" s="189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0" t="s">
        <v>166</v>
      </c>
      <c r="AT117" s="190" t="s">
        <v>161</v>
      </c>
      <c r="AU117" s="190" t="s">
        <v>82</v>
      </c>
      <c r="AY117" s="18" t="s">
        <v>159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8" t="s">
        <v>80</v>
      </c>
      <c r="BK117" s="191">
        <f>ROUND(I117*H117,2)</f>
        <v>0</v>
      </c>
      <c r="BL117" s="18" t="s">
        <v>166</v>
      </c>
      <c r="BM117" s="190" t="s">
        <v>1359</v>
      </c>
    </row>
    <row r="118" spans="1:65" s="2" customFormat="1" ht="58.5">
      <c r="A118" s="35"/>
      <c r="B118" s="36"/>
      <c r="C118" s="37"/>
      <c r="D118" s="192" t="s">
        <v>168</v>
      </c>
      <c r="E118" s="37"/>
      <c r="F118" s="193" t="s">
        <v>634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168</v>
      </c>
      <c r="AU118" s="18" t="s">
        <v>82</v>
      </c>
    </row>
    <row r="119" spans="1:65" s="2" customFormat="1" ht="21.75" customHeight="1">
      <c r="A119" s="35"/>
      <c r="B119" s="36"/>
      <c r="C119" s="179" t="s">
        <v>238</v>
      </c>
      <c r="D119" s="179" t="s">
        <v>161</v>
      </c>
      <c r="E119" s="180" t="s">
        <v>635</v>
      </c>
      <c r="F119" s="181" t="s">
        <v>636</v>
      </c>
      <c r="G119" s="182" t="s">
        <v>362</v>
      </c>
      <c r="H119" s="183">
        <v>2</v>
      </c>
      <c r="I119" s="184"/>
      <c r="J119" s="185">
        <f>ROUND(I119*H119,2)</f>
        <v>0</v>
      </c>
      <c r="K119" s="181" t="s">
        <v>583</v>
      </c>
      <c r="L119" s="40"/>
      <c r="M119" s="186" t="s">
        <v>19</v>
      </c>
      <c r="N119" s="187" t="s">
        <v>44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166</v>
      </c>
      <c r="AT119" s="190" t="s">
        <v>161</v>
      </c>
      <c r="AU119" s="190" t="s">
        <v>82</v>
      </c>
      <c r="AY119" s="18" t="s">
        <v>159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80</v>
      </c>
      <c r="BK119" s="191">
        <f>ROUND(I119*H119,2)</f>
        <v>0</v>
      </c>
      <c r="BL119" s="18" t="s">
        <v>166</v>
      </c>
      <c r="BM119" s="190" t="s">
        <v>1360</v>
      </c>
    </row>
    <row r="120" spans="1:65" s="2" customFormat="1" ht="48.75">
      <c r="A120" s="35"/>
      <c r="B120" s="36"/>
      <c r="C120" s="37"/>
      <c r="D120" s="192" t="s">
        <v>168</v>
      </c>
      <c r="E120" s="37"/>
      <c r="F120" s="193" t="s">
        <v>638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168</v>
      </c>
      <c r="AU120" s="18" t="s">
        <v>82</v>
      </c>
    </row>
    <row r="121" spans="1:65" s="2" customFormat="1" ht="24.2" customHeight="1">
      <c r="A121" s="35"/>
      <c r="B121" s="36"/>
      <c r="C121" s="179" t="s">
        <v>244</v>
      </c>
      <c r="D121" s="179" t="s">
        <v>161</v>
      </c>
      <c r="E121" s="180" t="s">
        <v>650</v>
      </c>
      <c r="F121" s="181" t="s">
        <v>651</v>
      </c>
      <c r="G121" s="182" t="s">
        <v>652</v>
      </c>
      <c r="H121" s="183">
        <v>2</v>
      </c>
      <c r="I121" s="184"/>
      <c r="J121" s="185">
        <f>ROUND(I121*H121,2)</f>
        <v>0</v>
      </c>
      <c r="K121" s="181" t="s">
        <v>583</v>
      </c>
      <c r="L121" s="40"/>
      <c r="M121" s="186" t="s">
        <v>19</v>
      </c>
      <c r="N121" s="187" t="s">
        <v>44</v>
      </c>
      <c r="O121" s="65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0" t="s">
        <v>166</v>
      </c>
      <c r="AT121" s="190" t="s">
        <v>161</v>
      </c>
      <c r="AU121" s="190" t="s">
        <v>82</v>
      </c>
      <c r="AY121" s="18" t="s">
        <v>159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80</v>
      </c>
      <c r="BK121" s="191">
        <f>ROUND(I121*H121,2)</f>
        <v>0</v>
      </c>
      <c r="BL121" s="18" t="s">
        <v>166</v>
      </c>
      <c r="BM121" s="190" t="s">
        <v>1361</v>
      </c>
    </row>
    <row r="122" spans="1:65" s="2" customFormat="1" ht="68.25">
      <c r="A122" s="35"/>
      <c r="B122" s="36"/>
      <c r="C122" s="37"/>
      <c r="D122" s="192" t="s">
        <v>168</v>
      </c>
      <c r="E122" s="37"/>
      <c r="F122" s="193" t="s">
        <v>654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168</v>
      </c>
      <c r="AU122" s="18" t="s">
        <v>82</v>
      </c>
    </row>
    <row r="123" spans="1:65" s="2" customFormat="1" ht="16.5" customHeight="1">
      <c r="A123" s="35"/>
      <c r="B123" s="36"/>
      <c r="C123" s="179" t="s">
        <v>252</v>
      </c>
      <c r="D123" s="179" t="s">
        <v>161</v>
      </c>
      <c r="E123" s="180" t="s">
        <v>1362</v>
      </c>
      <c r="F123" s="181" t="s">
        <v>1363</v>
      </c>
      <c r="G123" s="182" t="s">
        <v>362</v>
      </c>
      <c r="H123" s="183">
        <v>1</v>
      </c>
      <c r="I123" s="184"/>
      <c r="J123" s="185">
        <f>ROUND(I123*H123,2)</f>
        <v>0</v>
      </c>
      <c r="K123" s="181" t="s">
        <v>583</v>
      </c>
      <c r="L123" s="40"/>
      <c r="M123" s="186" t="s">
        <v>19</v>
      </c>
      <c r="N123" s="187" t="s">
        <v>44</v>
      </c>
      <c r="O123" s="65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166</v>
      </c>
      <c r="AT123" s="190" t="s">
        <v>161</v>
      </c>
      <c r="AU123" s="190" t="s">
        <v>82</v>
      </c>
      <c r="AY123" s="18" t="s">
        <v>159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80</v>
      </c>
      <c r="BK123" s="191">
        <f>ROUND(I123*H123,2)</f>
        <v>0</v>
      </c>
      <c r="BL123" s="18" t="s">
        <v>166</v>
      </c>
      <c r="BM123" s="190" t="s">
        <v>1364</v>
      </c>
    </row>
    <row r="124" spans="1:65" s="2" customFormat="1" ht="39">
      <c r="A124" s="35"/>
      <c r="B124" s="36"/>
      <c r="C124" s="37"/>
      <c r="D124" s="192" t="s">
        <v>168</v>
      </c>
      <c r="E124" s="37"/>
      <c r="F124" s="193" t="s">
        <v>1365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168</v>
      </c>
      <c r="AU124" s="18" t="s">
        <v>82</v>
      </c>
    </row>
    <row r="125" spans="1:65" s="2" customFormat="1" ht="16.5" customHeight="1">
      <c r="A125" s="35"/>
      <c r="B125" s="36"/>
      <c r="C125" s="179" t="s">
        <v>258</v>
      </c>
      <c r="D125" s="179" t="s">
        <v>161</v>
      </c>
      <c r="E125" s="180" t="s">
        <v>1366</v>
      </c>
      <c r="F125" s="181" t="s">
        <v>1367</v>
      </c>
      <c r="G125" s="182" t="s">
        <v>362</v>
      </c>
      <c r="H125" s="183">
        <v>1</v>
      </c>
      <c r="I125" s="184"/>
      <c r="J125" s="185">
        <f>ROUND(I125*H125,2)</f>
        <v>0</v>
      </c>
      <c r="K125" s="181" t="s">
        <v>583</v>
      </c>
      <c r="L125" s="40"/>
      <c r="M125" s="186" t="s">
        <v>19</v>
      </c>
      <c r="N125" s="187" t="s">
        <v>44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166</v>
      </c>
      <c r="AT125" s="190" t="s">
        <v>161</v>
      </c>
      <c r="AU125" s="190" t="s">
        <v>82</v>
      </c>
      <c r="AY125" s="18" t="s">
        <v>159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80</v>
      </c>
      <c r="BK125" s="191">
        <f>ROUND(I125*H125,2)</f>
        <v>0</v>
      </c>
      <c r="BL125" s="18" t="s">
        <v>166</v>
      </c>
      <c r="BM125" s="190" t="s">
        <v>1368</v>
      </c>
    </row>
    <row r="126" spans="1:65" s="2" customFormat="1" ht="39">
      <c r="A126" s="35"/>
      <c r="B126" s="36"/>
      <c r="C126" s="37"/>
      <c r="D126" s="192" t="s">
        <v>168</v>
      </c>
      <c r="E126" s="37"/>
      <c r="F126" s="193" t="s">
        <v>1369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168</v>
      </c>
      <c r="AU126" s="18" t="s">
        <v>82</v>
      </c>
    </row>
    <row r="127" spans="1:65" s="12" customFormat="1" ht="25.9" customHeight="1">
      <c r="B127" s="163"/>
      <c r="C127" s="164"/>
      <c r="D127" s="165" t="s">
        <v>72</v>
      </c>
      <c r="E127" s="166" t="s">
        <v>664</v>
      </c>
      <c r="F127" s="166" t="s">
        <v>665</v>
      </c>
      <c r="G127" s="164"/>
      <c r="H127" s="164"/>
      <c r="I127" s="167"/>
      <c r="J127" s="168">
        <f>BK127</f>
        <v>0</v>
      </c>
      <c r="K127" s="164"/>
      <c r="L127" s="169"/>
      <c r="M127" s="170"/>
      <c r="N127" s="171"/>
      <c r="O127" s="171"/>
      <c r="P127" s="172">
        <f>SUM(P128:P148)</f>
        <v>0</v>
      </c>
      <c r="Q127" s="171"/>
      <c r="R127" s="172">
        <f>SUM(R128:R148)</f>
        <v>0</v>
      </c>
      <c r="S127" s="171"/>
      <c r="T127" s="173">
        <f>SUM(T128:T148)</f>
        <v>0</v>
      </c>
      <c r="AR127" s="174" t="s">
        <v>166</v>
      </c>
      <c r="AT127" s="175" t="s">
        <v>72</v>
      </c>
      <c r="AU127" s="175" t="s">
        <v>73</v>
      </c>
      <c r="AY127" s="174" t="s">
        <v>159</v>
      </c>
      <c r="BK127" s="176">
        <f>SUM(BK128:BK148)</f>
        <v>0</v>
      </c>
    </row>
    <row r="128" spans="1:65" s="2" customFormat="1" ht="49.15" customHeight="1">
      <c r="A128" s="35"/>
      <c r="B128" s="36"/>
      <c r="C128" s="179" t="s">
        <v>266</v>
      </c>
      <c r="D128" s="179" t="s">
        <v>161</v>
      </c>
      <c r="E128" s="180" t="s">
        <v>672</v>
      </c>
      <c r="F128" s="181" t="s">
        <v>673</v>
      </c>
      <c r="G128" s="182" t="s">
        <v>222</v>
      </c>
      <c r="H128" s="183">
        <v>39.843000000000004</v>
      </c>
      <c r="I128" s="184"/>
      <c r="J128" s="185">
        <f>ROUND(I128*H128,2)</f>
        <v>0</v>
      </c>
      <c r="K128" s="181" t="s">
        <v>583</v>
      </c>
      <c r="L128" s="40"/>
      <c r="M128" s="186" t="s">
        <v>19</v>
      </c>
      <c r="N128" s="187" t="s">
        <v>44</v>
      </c>
      <c r="O128" s="65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0" t="s">
        <v>674</v>
      </c>
      <c r="AT128" s="190" t="s">
        <v>161</v>
      </c>
      <c r="AU128" s="190" t="s">
        <v>80</v>
      </c>
      <c r="AY128" s="18" t="s">
        <v>159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80</v>
      </c>
      <c r="BK128" s="191">
        <f>ROUND(I128*H128,2)</f>
        <v>0</v>
      </c>
      <c r="BL128" s="18" t="s">
        <v>674</v>
      </c>
      <c r="BM128" s="190" t="s">
        <v>1370</v>
      </c>
    </row>
    <row r="129" spans="1:65" s="2" customFormat="1" ht="97.5">
      <c r="A129" s="35"/>
      <c r="B129" s="36"/>
      <c r="C129" s="37"/>
      <c r="D129" s="192" t="s">
        <v>168</v>
      </c>
      <c r="E129" s="37"/>
      <c r="F129" s="193" t="s">
        <v>676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168</v>
      </c>
      <c r="AU129" s="18" t="s">
        <v>80</v>
      </c>
    </row>
    <row r="130" spans="1:65" s="13" customFormat="1" ht="11.25">
      <c r="B130" s="199"/>
      <c r="C130" s="200"/>
      <c r="D130" s="192" t="s">
        <v>172</v>
      </c>
      <c r="E130" s="201" t="s">
        <v>19</v>
      </c>
      <c r="F130" s="202" t="s">
        <v>686</v>
      </c>
      <c r="G130" s="200"/>
      <c r="H130" s="201" t="s">
        <v>19</v>
      </c>
      <c r="I130" s="203"/>
      <c r="J130" s="200"/>
      <c r="K130" s="200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172</v>
      </c>
      <c r="AU130" s="208" t="s">
        <v>80</v>
      </c>
      <c r="AV130" s="13" t="s">
        <v>80</v>
      </c>
      <c r="AW130" s="13" t="s">
        <v>35</v>
      </c>
      <c r="AX130" s="13" t="s">
        <v>73</v>
      </c>
      <c r="AY130" s="208" t="s">
        <v>159</v>
      </c>
    </row>
    <row r="131" spans="1:65" s="14" customFormat="1" ht="11.25">
      <c r="B131" s="209"/>
      <c r="C131" s="210"/>
      <c r="D131" s="192" t="s">
        <v>172</v>
      </c>
      <c r="E131" s="211" t="s">
        <v>19</v>
      </c>
      <c r="F131" s="212" t="s">
        <v>1353</v>
      </c>
      <c r="G131" s="210"/>
      <c r="H131" s="213">
        <v>37.484999999999999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172</v>
      </c>
      <c r="AU131" s="219" t="s">
        <v>80</v>
      </c>
      <c r="AV131" s="14" t="s">
        <v>82</v>
      </c>
      <c r="AW131" s="14" t="s">
        <v>35</v>
      </c>
      <c r="AX131" s="14" t="s">
        <v>73</v>
      </c>
      <c r="AY131" s="219" t="s">
        <v>159</v>
      </c>
    </row>
    <row r="132" spans="1:65" s="13" customFormat="1" ht="11.25">
      <c r="B132" s="199"/>
      <c r="C132" s="200"/>
      <c r="D132" s="192" t="s">
        <v>172</v>
      </c>
      <c r="E132" s="201" t="s">
        <v>19</v>
      </c>
      <c r="F132" s="202" t="s">
        <v>1272</v>
      </c>
      <c r="G132" s="200"/>
      <c r="H132" s="201" t="s">
        <v>19</v>
      </c>
      <c r="I132" s="203"/>
      <c r="J132" s="200"/>
      <c r="K132" s="200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172</v>
      </c>
      <c r="AU132" s="208" t="s">
        <v>80</v>
      </c>
      <c r="AV132" s="13" t="s">
        <v>80</v>
      </c>
      <c r="AW132" s="13" t="s">
        <v>35</v>
      </c>
      <c r="AX132" s="13" t="s">
        <v>73</v>
      </c>
      <c r="AY132" s="208" t="s">
        <v>159</v>
      </c>
    </row>
    <row r="133" spans="1:65" s="14" customFormat="1" ht="11.25">
      <c r="B133" s="209"/>
      <c r="C133" s="210"/>
      <c r="D133" s="192" t="s">
        <v>172</v>
      </c>
      <c r="E133" s="211" t="s">
        <v>19</v>
      </c>
      <c r="F133" s="212" t="s">
        <v>1349</v>
      </c>
      <c r="G133" s="210"/>
      <c r="H133" s="213">
        <v>2.3580000000000001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172</v>
      </c>
      <c r="AU133" s="219" t="s">
        <v>80</v>
      </c>
      <c r="AV133" s="14" t="s">
        <v>82</v>
      </c>
      <c r="AW133" s="14" t="s">
        <v>35</v>
      </c>
      <c r="AX133" s="14" t="s">
        <v>73</v>
      </c>
      <c r="AY133" s="219" t="s">
        <v>159</v>
      </c>
    </row>
    <row r="134" spans="1:65" s="15" customFormat="1" ht="11.25">
      <c r="B134" s="220"/>
      <c r="C134" s="221"/>
      <c r="D134" s="192" t="s">
        <v>172</v>
      </c>
      <c r="E134" s="222" t="s">
        <v>19</v>
      </c>
      <c r="F134" s="223" t="s">
        <v>175</v>
      </c>
      <c r="G134" s="221"/>
      <c r="H134" s="224">
        <v>39.843000000000004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172</v>
      </c>
      <c r="AU134" s="230" t="s">
        <v>80</v>
      </c>
      <c r="AV134" s="15" t="s">
        <v>166</v>
      </c>
      <c r="AW134" s="15" t="s">
        <v>35</v>
      </c>
      <c r="AX134" s="15" t="s">
        <v>80</v>
      </c>
      <c r="AY134" s="230" t="s">
        <v>159</v>
      </c>
    </row>
    <row r="135" spans="1:65" s="2" customFormat="1" ht="21.75" customHeight="1">
      <c r="A135" s="35"/>
      <c r="B135" s="36"/>
      <c r="C135" s="179" t="s">
        <v>8</v>
      </c>
      <c r="D135" s="179" t="s">
        <v>161</v>
      </c>
      <c r="E135" s="180" t="s">
        <v>681</v>
      </c>
      <c r="F135" s="181" t="s">
        <v>682</v>
      </c>
      <c r="G135" s="182" t="s">
        <v>222</v>
      </c>
      <c r="H135" s="183">
        <v>79.533000000000001</v>
      </c>
      <c r="I135" s="184"/>
      <c r="J135" s="185">
        <f>ROUND(I135*H135,2)</f>
        <v>0</v>
      </c>
      <c r="K135" s="181" t="s">
        <v>583</v>
      </c>
      <c r="L135" s="40"/>
      <c r="M135" s="186" t="s">
        <v>19</v>
      </c>
      <c r="N135" s="187" t="s">
        <v>44</v>
      </c>
      <c r="O135" s="65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0" t="s">
        <v>166</v>
      </c>
      <c r="AT135" s="190" t="s">
        <v>161</v>
      </c>
      <c r="AU135" s="190" t="s">
        <v>80</v>
      </c>
      <c r="AY135" s="18" t="s">
        <v>159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80</v>
      </c>
      <c r="BK135" s="191">
        <f>ROUND(I135*H135,2)</f>
        <v>0</v>
      </c>
      <c r="BL135" s="18" t="s">
        <v>166</v>
      </c>
      <c r="BM135" s="190" t="s">
        <v>1371</v>
      </c>
    </row>
    <row r="136" spans="1:65" s="2" customFormat="1" ht="48.75">
      <c r="A136" s="35"/>
      <c r="B136" s="36"/>
      <c r="C136" s="37"/>
      <c r="D136" s="192" t="s">
        <v>168</v>
      </c>
      <c r="E136" s="37"/>
      <c r="F136" s="193" t="s">
        <v>684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168</v>
      </c>
      <c r="AU136" s="18" t="s">
        <v>80</v>
      </c>
    </row>
    <row r="137" spans="1:65" s="13" customFormat="1" ht="11.25">
      <c r="B137" s="199"/>
      <c r="C137" s="200"/>
      <c r="D137" s="192" t="s">
        <v>172</v>
      </c>
      <c r="E137" s="201" t="s">
        <v>19</v>
      </c>
      <c r="F137" s="202" t="s">
        <v>686</v>
      </c>
      <c r="G137" s="200"/>
      <c r="H137" s="201" t="s">
        <v>19</v>
      </c>
      <c r="I137" s="203"/>
      <c r="J137" s="200"/>
      <c r="K137" s="200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172</v>
      </c>
      <c r="AU137" s="208" t="s">
        <v>80</v>
      </c>
      <c r="AV137" s="13" t="s">
        <v>80</v>
      </c>
      <c r="AW137" s="13" t="s">
        <v>35</v>
      </c>
      <c r="AX137" s="13" t="s">
        <v>73</v>
      </c>
      <c r="AY137" s="208" t="s">
        <v>159</v>
      </c>
    </row>
    <row r="138" spans="1:65" s="14" customFormat="1" ht="11.25">
      <c r="B138" s="209"/>
      <c r="C138" s="210"/>
      <c r="D138" s="192" t="s">
        <v>172</v>
      </c>
      <c r="E138" s="211" t="s">
        <v>19</v>
      </c>
      <c r="F138" s="212" t="s">
        <v>1353</v>
      </c>
      <c r="G138" s="210"/>
      <c r="H138" s="213">
        <v>37.484999999999999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172</v>
      </c>
      <c r="AU138" s="219" t="s">
        <v>80</v>
      </c>
      <c r="AV138" s="14" t="s">
        <v>82</v>
      </c>
      <c r="AW138" s="14" t="s">
        <v>35</v>
      </c>
      <c r="AX138" s="14" t="s">
        <v>73</v>
      </c>
      <c r="AY138" s="219" t="s">
        <v>159</v>
      </c>
    </row>
    <row r="139" spans="1:65" s="13" customFormat="1" ht="11.25">
      <c r="B139" s="199"/>
      <c r="C139" s="200"/>
      <c r="D139" s="192" t="s">
        <v>172</v>
      </c>
      <c r="E139" s="201" t="s">
        <v>19</v>
      </c>
      <c r="F139" s="202" t="s">
        <v>1272</v>
      </c>
      <c r="G139" s="200"/>
      <c r="H139" s="201" t="s">
        <v>19</v>
      </c>
      <c r="I139" s="203"/>
      <c r="J139" s="200"/>
      <c r="K139" s="200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172</v>
      </c>
      <c r="AU139" s="208" t="s">
        <v>80</v>
      </c>
      <c r="AV139" s="13" t="s">
        <v>80</v>
      </c>
      <c r="AW139" s="13" t="s">
        <v>35</v>
      </c>
      <c r="AX139" s="13" t="s">
        <v>73</v>
      </c>
      <c r="AY139" s="208" t="s">
        <v>159</v>
      </c>
    </row>
    <row r="140" spans="1:65" s="14" customFormat="1" ht="11.25">
      <c r="B140" s="209"/>
      <c r="C140" s="210"/>
      <c r="D140" s="192" t="s">
        <v>172</v>
      </c>
      <c r="E140" s="211" t="s">
        <v>19</v>
      </c>
      <c r="F140" s="212" t="s">
        <v>1349</v>
      </c>
      <c r="G140" s="210"/>
      <c r="H140" s="213">
        <v>2.3580000000000001</v>
      </c>
      <c r="I140" s="214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172</v>
      </c>
      <c r="AU140" s="219" t="s">
        <v>80</v>
      </c>
      <c r="AV140" s="14" t="s">
        <v>82</v>
      </c>
      <c r="AW140" s="14" t="s">
        <v>35</v>
      </c>
      <c r="AX140" s="14" t="s">
        <v>73</v>
      </c>
      <c r="AY140" s="219" t="s">
        <v>159</v>
      </c>
    </row>
    <row r="141" spans="1:65" s="13" customFormat="1" ht="11.25">
      <c r="B141" s="199"/>
      <c r="C141" s="200"/>
      <c r="D141" s="192" t="s">
        <v>172</v>
      </c>
      <c r="E141" s="201" t="s">
        <v>19</v>
      </c>
      <c r="F141" s="202" t="s">
        <v>1287</v>
      </c>
      <c r="G141" s="200"/>
      <c r="H141" s="201" t="s">
        <v>19</v>
      </c>
      <c r="I141" s="203"/>
      <c r="J141" s="200"/>
      <c r="K141" s="200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172</v>
      </c>
      <c r="AU141" s="208" t="s">
        <v>80</v>
      </c>
      <c r="AV141" s="13" t="s">
        <v>80</v>
      </c>
      <c r="AW141" s="13" t="s">
        <v>35</v>
      </c>
      <c r="AX141" s="13" t="s">
        <v>73</v>
      </c>
      <c r="AY141" s="208" t="s">
        <v>159</v>
      </c>
    </row>
    <row r="142" spans="1:65" s="14" customFormat="1" ht="11.25">
      <c r="B142" s="209"/>
      <c r="C142" s="210"/>
      <c r="D142" s="192" t="s">
        <v>172</v>
      </c>
      <c r="E142" s="211" t="s">
        <v>19</v>
      </c>
      <c r="F142" s="212" t="s">
        <v>1372</v>
      </c>
      <c r="G142" s="210"/>
      <c r="H142" s="213">
        <v>39.69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172</v>
      </c>
      <c r="AU142" s="219" t="s">
        <v>80</v>
      </c>
      <c r="AV142" s="14" t="s">
        <v>82</v>
      </c>
      <c r="AW142" s="14" t="s">
        <v>35</v>
      </c>
      <c r="AX142" s="14" t="s">
        <v>73</v>
      </c>
      <c r="AY142" s="219" t="s">
        <v>159</v>
      </c>
    </row>
    <row r="143" spans="1:65" s="15" customFormat="1" ht="11.25">
      <c r="B143" s="220"/>
      <c r="C143" s="221"/>
      <c r="D143" s="192" t="s">
        <v>172</v>
      </c>
      <c r="E143" s="222" t="s">
        <v>19</v>
      </c>
      <c r="F143" s="223" t="s">
        <v>175</v>
      </c>
      <c r="G143" s="221"/>
      <c r="H143" s="224">
        <v>79.533000000000001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172</v>
      </c>
      <c r="AU143" s="230" t="s">
        <v>80</v>
      </c>
      <c r="AV143" s="15" t="s">
        <v>166</v>
      </c>
      <c r="AW143" s="15" t="s">
        <v>35</v>
      </c>
      <c r="AX143" s="15" t="s">
        <v>80</v>
      </c>
      <c r="AY143" s="230" t="s">
        <v>159</v>
      </c>
    </row>
    <row r="144" spans="1:65" s="2" customFormat="1" ht="21.75" customHeight="1">
      <c r="A144" s="35"/>
      <c r="B144" s="36"/>
      <c r="C144" s="179" t="s">
        <v>277</v>
      </c>
      <c r="D144" s="179" t="s">
        <v>161</v>
      </c>
      <c r="E144" s="180" t="s">
        <v>693</v>
      </c>
      <c r="F144" s="181" t="s">
        <v>694</v>
      </c>
      <c r="G144" s="182" t="s">
        <v>222</v>
      </c>
      <c r="H144" s="183">
        <v>39.69</v>
      </c>
      <c r="I144" s="184"/>
      <c r="J144" s="185">
        <f>ROUND(I144*H144,2)</f>
        <v>0</v>
      </c>
      <c r="K144" s="181" t="s">
        <v>583</v>
      </c>
      <c r="L144" s="40"/>
      <c r="M144" s="186" t="s">
        <v>19</v>
      </c>
      <c r="N144" s="187" t="s">
        <v>44</v>
      </c>
      <c r="O144" s="65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674</v>
      </c>
      <c r="AT144" s="190" t="s">
        <v>161</v>
      </c>
      <c r="AU144" s="190" t="s">
        <v>80</v>
      </c>
      <c r="AY144" s="18" t="s">
        <v>159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80</v>
      </c>
      <c r="BK144" s="191">
        <f>ROUND(I144*H144,2)</f>
        <v>0</v>
      </c>
      <c r="BL144" s="18" t="s">
        <v>674</v>
      </c>
      <c r="BM144" s="190" t="s">
        <v>1373</v>
      </c>
    </row>
    <row r="145" spans="1:51" s="2" customFormat="1" ht="58.5">
      <c r="A145" s="35"/>
      <c r="B145" s="36"/>
      <c r="C145" s="37"/>
      <c r="D145" s="192" t="s">
        <v>168</v>
      </c>
      <c r="E145" s="37"/>
      <c r="F145" s="193" t="s">
        <v>696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168</v>
      </c>
      <c r="AU145" s="18" t="s">
        <v>80</v>
      </c>
    </row>
    <row r="146" spans="1:51" s="13" customFormat="1" ht="11.25">
      <c r="B146" s="199"/>
      <c r="C146" s="200"/>
      <c r="D146" s="192" t="s">
        <v>172</v>
      </c>
      <c r="E146" s="201" t="s">
        <v>19</v>
      </c>
      <c r="F146" s="202" t="s">
        <v>1287</v>
      </c>
      <c r="G146" s="200"/>
      <c r="H146" s="201" t="s">
        <v>19</v>
      </c>
      <c r="I146" s="203"/>
      <c r="J146" s="200"/>
      <c r="K146" s="200"/>
      <c r="L146" s="204"/>
      <c r="M146" s="205"/>
      <c r="N146" s="206"/>
      <c r="O146" s="206"/>
      <c r="P146" s="206"/>
      <c r="Q146" s="206"/>
      <c r="R146" s="206"/>
      <c r="S146" s="206"/>
      <c r="T146" s="207"/>
      <c r="AT146" s="208" t="s">
        <v>172</v>
      </c>
      <c r="AU146" s="208" t="s">
        <v>80</v>
      </c>
      <c r="AV146" s="13" t="s">
        <v>80</v>
      </c>
      <c r="AW146" s="13" t="s">
        <v>35</v>
      </c>
      <c r="AX146" s="13" t="s">
        <v>73</v>
      </c>
      <c r="AY146" s="208" t="s">
        <v>159</v>
      </c>
    </row>
    <row r="147" spans="1:51" s="14" customFormat="1" ht="11.25">
      <c r="B147" s="209"/>
      <c r="C147" s="210"/>
      <c r="D147" s="192" t="s">
        <v>172</v>
      </c>
      <c r="E147" s="211" t="s">
        <v>19</v>
      </c>
      <c r="F147" s="212" t="s">
        <v>1372</v>
      </c>
      <c r="G147" s="210"/>
      <c r="H147" s="213">
        <v>39.69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172</v>
      </c>
      <c r="AU147" s="219" t="s">
        <v>80</v>
      </c>
      <c r="AV147" s="14" t="s">
        <v>82</v>
      </c>
      <c r="AW147" s="14" t="s">
        <v>35</v>
      </c>
      <c r="AX147" s="14" t="s">
        <v>73</v>
      </c>
      <c r="AY147" s="219" t="s">
        <v>159</v>
      </c>
    </row>
    <row r="148" spans="1:51" s="15" customFormat="1" ht="11.25">
      <c r="B148" s="220"/>
      <c r="C148" s="221"/>
      <c r="D148" s="192" t="s">
        <v>172</v>
      </c>
      <c r="E148" s="222" t="s">
        <v>19</v>
      </c>
      <c r="F148" s="223" t="s">
        <v>175</v>
      </c>
      <c r="G148" s="221"/>
      <c r="H148" s="224">
        <v>39.69</v>
      </c>
      <c r="I148" s="225"/>
      <c r="J148" s="221"/>
      <c r="K148" s="221"/>
      <c r="L148" s="226"/>
      <c r="M148" s="246"/>
      <c r="N148" s="247"/>
      <c r="O148" s="247"/>
      <c r="P148" s="247"/>
      <c r="Q148" s="247"/>
      <c r="R148" s="247"/>
      <c r="S148" s="247"/>
      <c r="T148" s="248"/>
      <c r="AT148" s="230" t="s">
        <v>172</v>
      </c>
      <c r="AU148" s="230" t="s">
        <v>80</v>
      </c>
      <c r="AV148" s="15" t="s">
        <v>166</v>
      </c>
      <c r="AW148" s="15" t="s">
        <v>35</v>
      </c>
      <c r="AX148" s="15" t="s">
        <v>80</v>
      </c>
      <c r="AY148" s="230" t="s">
        <v>159</v>
      </c>
    </row>
    <row r="149" spans="1:51" s="2" customFormat="1" ht="6.95" customHeight="1">
      <c r="A149" s="35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40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algorithmName="SHA-512" hashValue="8JLNEl2PtSkyDn1tPJYQArcCo5FEk5ebjxzLfq56Zehy6dYV7wkWnzwpw+ppiHWPbKYCieXxHUy75Dn7RyrqTw==" saltValue="i8haCvO1DmnECTEUSInizdnRmO4Ec13gFxBU6ol7UlukiroD726gS26qcdzRvTw275dqkajkS3llx8DJ4a09rA==" spinCount="100000" sheet="1" objects="1" scenarios="1" formatColumns="0" formatRows="0" autoFilter="0"/>
  <autoFilter ref="C87:K148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5"/>
  <sheetViews>
    <sheetView showGridLines="0" tabSelected="1" topLeftCell="A25" workbookViewId="0">
      <selection activeCell="W172" sqref="W172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8.664062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124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125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5" t="str">
        <f>'Rekapitulace stavby'!K6</f>
        <v>Oprava propustků na trati Suchdol nad Odrou - Budišov nad Budišovkou 2022</v>
      </c>
      <c r="F7" s="376"/>
      <c r="G7" s="376"/>
      <c r="H7" s="376"/>
      <c r="L7" s="21"/>
    </row>
    <row r="8" spans="1:46" s="2" customFormat="1" ht="12" customHeight="1">
      <c r="A8" s="35"/>
      <c r="B8" s="40"/>
      <c r="C8" s="35"/>
      <c r="D8" s="113" t="s">
        <v>126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8" t="s">
        <v>1374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22</v>
      </c>
      <c r="G12" s="35"/>
      <c r="H12" s="35"/>
      <c r="I12" s="113" t="s">
        <v>23</v>
      </c>
      <c r="J12" s="115" t="str">
        <f>'Rekapitulace stavby'!AN8</f>
        <v>29. 8. 2022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">
        <v>27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28</v>
      </c>
      <c r="F15" s="35"/>
      <c r="G15" s="35"/>
      <c r="H15" s="35"/>
      <c r="I15" s="113" t="s">
        <v>29</v>
      </c>
      <c r="J15" s="104" t="s">
        <v>30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31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9" t="str">
        <f>'Rekapitulace stavby'!E14</f>
        <v>Vyplň údaj</v>
      </c>
      <c r="F18" s="380"/>
      <c r="G18" s="380"/>
      <c r="H18" s="380"/>
      <c r="I18" s="113" t="s">
        <v>29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33</v>
      </c>
      <c r="E20" s="35"/>
      <c r="F20" s="35"/>
      <c r="G20" s="35"/>
      <c r="H20" s="35"/>
      <c r="I20" s="113" t="s">
        <v>26</v>
      </c>
      <c r="J20" s="104" t="str">
        <f>IF('Rekapitulace stavby'!AN16="","",'Rekapitulace stavby'!AN16)</f>
        <v/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tr">
        <f>IF('Rekapitulace stavby'!E17="","",'Rekapitulace stavby'!E17)</f>
        <v xml:space="preserve"> </v>
      </c>
      <c r="F21" s="35"/>
      <c r="G21" s="35"/>
      <c r="H21" s="35"/>
      <c r="I21" s="113" t="s">
        <v>29</v>
      </c>
      <c r="J21" s="104" t="str">
        <f>IF('Rekapitulace stavby'!AN17="","",'Rekapitulace stavby'!AN17)</f>
        <v/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36</v>
      </c>
      <c r="E23" s="35"/>
      <c r="F23" s="35"/>
      <c r="G23" s="35"/>
      <c r="H23" s="35"/>
      <c r="I23" s="113" t="s">
        <v>26</v>
      </c>
      <c r="J23" s="104" t="str">
        <f>IF('Rekapitulace stavby'!AN19="","",'Rekapitulace stavby'!AN19)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tr">
        <f>IF('Rekapitulace stavby'!E20="","",'Rekapitulace stavby'!E20)</f>
        <v xml:space="preserve"> </v>
      </c>
      <c r="F24" s="35"/>
      <c r="G24" s="35"/>
      <c r="H24" s="35"/>
      <c r="I24" s="113" t="s">
        <v>29</v>
      </c>
      <c r="J24" s="104" t="str">
        <f>IF('Rekapitulace stavby'!AN20="","",'Rekapitulace stavby'!AN20)</f>
        <v/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81" t="s">
        <v>19</v>
      </c>
      <c r="F27" s="381"/>
      <c r="G27" s="381"/>
      <c r="H27" s="38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39</v>
      </c>
      <c r="E30" s="35"/>
      <c r="F30" s="35"/>
      <c r="G30" s="35"/>
      <c r="H30" s="35"/>
      <c r="I30" s="35"/>
      <c r="J30" s="121">
        <f>ROUND(J86,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41</v>
      </c>
      <c r="G32" s="35"/>
      <c r="H32" s="35"/>
      <c r="I32" s="122" t="s">
        <v>40</v>
      </c>
      <c r="J32" s="122" t="s">
        <v>42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43</v>
      </c>
      <c r="E33" s="113" t="s">
        <v>44</v>
      </c>
      <c r="F33" s="124">
        <f>ROUND((SUM(BE86:BE234)),  2)</f>
        <v>0</v>
      </c>
      <c r="G33" s="35"/>
      <c r="H33" s="35"/>
      <c r="I33" s="125">
        <v>0.21</v>
      </c>
      <c r="J33" s="124">
        <f>ROUND(((SUM(BE86:BE234))*I33),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45</v>
      </c>
      <c r="F34" s="124">
        <f>ROUND((SUM(BF86:BF234)),  2)</f>
        <v>0</v>
      </c>
      <c r="G34" s="35"/>
      <c r="H34" s="35"/>
      <c r="I34" s="125">
        <v>0.15</v>
      </c>
      <c r="J34" s="124">
        <f>ROUND(((SUM(BF86:BF234))*I34),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46</v>
      </c>
      <c r="F35" s="124">
        <f>ROUND((SUM(BG86:BG234)),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47</v>
      </c>
      <c r="F36" s="124">
        <f>ROUND((SUM(BH86:BH234)),  2)</f>
        <v>0</v>
      </c>
      <c r="G36" s="35"/>
      <c r="H36" s="35"/>
      <c r="I36" s="125">
        <v>0.15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48</v>
      </c>
      <c r="F37" s="124">
        <f>ROUND((SUM(BI86:BI234)),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49</v>
      </c>
      <c r="E39" s="128"/>
      <c r="F39" s="128"/>
      <c r="G39" s="129" t="s">
        <v>50</v>
      </c>
      <c r="H39" s="130" t="s">
        <v>51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130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6.25" customHeight="1">
      <c r="A48" s="35"/>
      <c r="B48" s="36"/>
      <c r="C48" s="37"/>
      <c r="D48" s="37"/>
      <c r="E48" s="382" t="str">
        <f>E7</f>
        <v>Oprava propustků na trati Suchdol nad Odrou - Budišov nad Budišovkou 2022</v>
      </c>
      <c r="F48" s="383"/>
      <c r="G48" s="383"/>
      <c r="H48" s="383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126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6" t="str">
        <f>E9</f>
        <v>VRN - Vedlejší rozpočtové náklady</v>
      </c>
      <c r="F50" s="384"/>
      <c r="G50" s="384"/>
      <c r="H50" s="384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OŘ Ostrava</v>
      </c>
      <c r="G52" s="37"/>
      <c r="H52" s="37"/>
      <c r="I52" s="30" t="s">
        <v>23</v>
      </c>
      <c r="J52" s="60" t="str">
        <f>IF(J12="","",J12)</f>
        <v>29. 8. 2022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Správa železnic s.o. OŘ Ostrava</v>
      </c>
      <c r="G54" s="37"/>
      <c r="H54" s="37"/>
      <c r="I54" s="30" t="s">
        <v>33</v>
      </c>
      <c r="J54" s="33" t="str">
        <f>E21</f>
        <v xml:space="preserve"> 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131</v>
      </c>
      <c r="D57" s="138"/>
      <c r="E57" s="138"/>
      <c r="F57" s="138"/>
      <c r="G57" s="138"/>
      <c r="H57" s="138"/>
      <c r="I57" s="138"/>
      <c r="J57" s="139" t="s">
        <v>132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0" t="s">
        <v>71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133</v>
      </c>
    </row>
    <row r="60" spans="1:47" s="9" customFormat="1" ht="24.95" customHeight="1">
      <c r="B60" s="141"/>
      <c r="C60" s="142"/>
      <c r="D60" s="143" t="s">
        <v>1374</v>
      </c>
      <c r="E60" s="144"/>
      <c r="F60" s="144"/>
      <c r="G60" s="144"/>
      <c r="H60" s="144"/>
      <c r="I60" s="144"/>
      <c r="J60" s="145">
        <f>J87</f>
        <v>0</v>
      </c>
      <c r="K60" s="142"/>
      <c r="L60" s="146"/>
    </row>
    <row r="61" spans="1:47" s="10" customFormat="1" ht="19.899999999999999" customHeight="1">
      <c r="B61" s="147"/>
      <c r="C61" s="98"/>
      <c r="D61" s="148" t="s">
        <v>1375</v>
      </c>
      <c r="E61" s="149"/>
      <c r="F61" s="149"/>
      <c r="G61" s="149"/>
      <c r="H61" s="149"/>
      <c r="I61" s="149"/>
      <c r="J61" s="150">
        <f>J95</f>
        <v>0</v>
      </c>
      <c r="K61" s="98"/>
      <c r="L61" s="151"/>
    </row>
    <row r="62" spans="1:47" s="10" customFormat="1" ht="19.899999999999999" customHeight="1">
      <c r="B62" s="147"/>
      <c r="C62" s="98"/>
      <c r="D62" s="148" t="s">
        <v>1376</v>
      </c>
      <c r="E62" s="149"/>
      <c r="F62" s="149"/>
      <c r="G62" s="149"/>
      <c r="H62" s="149"/>
      <c r="I62" s="149"/>
      <c r="J62" s="150">
        <f>J131</f>
        <v>0</v>
      </c>
      <c r="K62" s="98"/>
      <c r="L62" s="151"/>
    </row>
    <row r="63" spans="1:47" s="10" customFormat="1" ht="19.899999999999999" customHeight="1">
      <c r="B63" s="147"/>
      <c r="C63" s="98"/>
      <c r="D63" s="148" t="s">
        <v>1377</v>
      </c>
      <c r="E63" s="149"/>
      <c r="F63" s="149"/>
      <c r="G63" s="149"/>
      <c r="H63" s="149"/>
      <c r="I63" s="149"/>
      <c r="J63" s="150">
        <f>J148</f>
        <v>0</v>
      </c>
      <c r="K63" s="98"/>
      <c r="L63" s="151"/>
    </row>
    <row r="64" spans="1:47" s="10" customFormat="1" ht="19.899999999999999" customHeight="1">
      <c r="B64" s="147"/>
      <c r="C64" s="98"/>
      <c r="D64" s="148" t="s">
        <v>1378</v>
      </c>
      <c r="E64" s="149"/>
      <c r="F64" s="149"/>
      <c r="G64" s="149"/>
      <c r="H64" s="149"/>
      <c r="I64" s="149"/>
      <c r="J64" s="150">
        <f>J163</f>
        <v>0</v>
      </c>
      <c r="K64" s="98"/>
      <c r="L64" s="151"/>
    </row>
    <row r="65" spans="1:31" s="10" customFormat="1" ht="19.899999999999999" customHeight="1">
      <c r="B65" s="147"/>
      <c r="C65" s="98"/>
      <c r="D65" s="148" t="s">
        <v>1379</v>
      </c>
      <c r="E65" s="149"/>
      <c r="F65" s="149"/>
      <c r="G65" s="149"/>
      <c r="H65" s="149"/>
      <c r="I65" s="149"/>
      <c r="J65" s="150">
        <f>J172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1380</v>
      </c>
      <c r="E66" s="149"/>
      <c r="F66" s="149"/>
      <c r="G66" s="149"/>
      <c r="H66" s="149"/>
      <c r="I66" s="149"/>
      <c r="J66" s="150">
        <f>J181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144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6.25" customHeight="1">
      <c r="A76" s="35"/>
      <c r="B76" s="36"/>
      <c r="C76" s="37"/>
      <c r="D76" s="37"/>
      <c r="E76" s="382" t="str">
        <f>E7</f>
        <v>Oprava propustků na trati Suchdol nad Odrou - Budišov nad Budišovkou 2022</v>
      </c>
      <c r="F76" s="383"/>
      <c r="G76" s="383"/>
      <c r="H76" s="383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126</v>
      </c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36" t="str">
        <f>E9</f>
        <v>VRN - Vedlejší rozpočtové náklady</v>
      </c>
      <c r="F78" s="384"/>
      <c r="G78" s="384"/>
      <c r="H78" s="384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>OŘ Ostrava</v>
      </c>
      <c r="G80" s="37"/>
      <c r="H80" s="37"/>
      <c r="I80" s="30" t="s">
        <v>23</v>
      </c>
      <c r="J80" s="60" t="str">
        <f>IF(J12="","",J12)</f>
        <v>29. 8. 2022</v>
      </c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25</v>
      </c>
      <c r="D82" s="37"/>
      <c r="E82" s="37"/>
      <c r="F82" s="28" t="str">
        <f>E15</f>
        <v>Správa železnic s.o. OŘ Ostrava</v>
      </c>
      <c r="G82" s="37"/>
      <c r="H82" s="37"/>
      <c r="I82" s="30" t="s">
        <v>33</v>
      </c>
      <c r="J82" s="33" t="str">
        <f>E21</f>
        <v xml:space="preserve"> 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31</v>
      </c>
      <c r="D83" s="37"/>
      <c r="E83" s="37"/>
      <c r="F83" s="28" t="str">
        <f>IF(E18="","",E18)</f>
        <v>Vyplň údaj</v>
      </c>
      <c r="G83" s="37"/>
      <c r="H83" s="37"/>
      <c r="I83" s="30" t="s">
        <v>36</v>
      </c>
      <c r="J83" s="33" t="str">
        <f>E24</f>
        <v xml:space="preserve"> </v>
      </c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52"/>
      <c r="B85" s="153"/>
      <c r="C85" s="154" t="s">
        <v>145</v>
      </c>
      <c r="D85" s="155" t="s">
        <v>58</v>
      </c>
      <c r="E85" s="155" t="s">
        <v>54</v>
      </c>
      <c r="F85" s="155" t="s">
        <v>55</v>
      </c>
      <c r="G85" s="155" t="s">
        <v>146</v>
      </c>
      <c r="H85" s="155" t="s">
        <v>147</v>
      </c>
      <c r="I85" s="155" t="s">
        <v>148</v>
      </c>
      <c r="J85" s="155" t="s">
        <v>132</v>
      </c>
      <c r="K85" s="156" t="s">
        <v>149</v>
      </c>
      <c r="L85" s="157"/>
      <c r="M85" s="69" t="s">
        <v>19</v>
      </c>
      <c r="N85" s="70" t="s">
        <v>43</v>
      </c>
      <c r="O85" s="70" t="s">
        <v>150</v>
      </c>
      <c r="P85" s="70" t="s">
        <v>151</v>
      </c>
      <c r="Q85" s="70" t="s">
        <v>152</v>
      </c>
      <c r="R85" s="70" t="s">
        <v>153</v>
      </c>
      <c r="S85" s="70" t="s">
        <v>154</v>
      </c>
      <c r="T85" s="71" t="s">
        <v>155</v>
      </c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</row>
    <row r="86" spans="1:65" s="2" customFormat="1" ht="22.9" customHeight="1">
      <c r="A86" s="35"/>
      <c r="B86" s="36"/>
      <c r="C86" s="76" t="s">
        <v>156</v>
      </c>
      <c r="D86" s="37"/>
      <c r="E86" s="37"/>
      <c r="F86" s="37"/>
      <c r="G86" s="37"/>
      <c r="H86" s="37"/>
      <c r="I86" s="37"/>
      <c r="J86" s="158">
        <f>BK86</f>
        <v>0</v>
      </c>
      <c r="K86" s="37"/>
      <c r="L86" s="40"/>
      <c r="M86" s="72"/>
      <c r="N86" s="159"/>
      <c r="O86" s="73"/>
      <c r="P86" s="160">
        <f>P87</f>
        <v>0</v>
      </c>
      <c r="Q86" s="73"/>
      <c r="R86" s="160">
        <f>R87</f>
        <v>0</v>
      </c>
      <c r="S86" s="73"/>
      <c r="T86" s="161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72</v>
      </c>
      <c r="AU86" s="18" t="s">
        <v>133</v>
      </c>
      <c r="BK86" s="162">
        <f>BK87</f>
        <v>0</v>
      </c>
    </row>
    <row r="87" spans="1:65" s="12" customFormat="1" ht="25.9" customHeight="1">
      <c r="B87" s="163"/>
      <c r="C87" s="164"/>
      <c r="D87" s="165" t="s">
        <v>72</v>
      </c>
      <c r="E87" s="166" t="s">
        <v>122</v>
      </c>
      <c r="F87" s="166" t="s">
        <v>123</v>
      </c>
      <c r="G87" s="164"/>
      <c r="H87" s="164"/>
      <c r="I87" s="167"/>
      <c r="J87" s="168">
        <f>BK87</f>
        <v>0</v>
      </c>
      <c r="K87" s="164"/>
      <c r="L87" s="169"/>
      <c r="M87" s="170"/>
      <c r="N87" s="171"/>
      <c r="O87" s="171"/>
      <c r="P87" s="172">
        <f>P88+SUM(P89:P95)+P131+P148+P163+P172+P181</f>
        <v>0</v>
      </c>
      <c r="Q87" s="171"/>
      <c r="R87" s="172">
        <f>R88+SUM(R89:R95)+R131+R148+R163+R172+R181</f>
        <v>0</v>
      </c>
      <c r="S87" s="171"/>
      <c r="T87" s="173">
        <f>T88+SUM(T89:T95)+T131+T148+T163+T172+T181</f>
        <v>0</v>
      </c>
      <c r="AR87" s="174" t="s">
        <v>199</v>
      </c>
      <c r="AT87" s="175" t="s">
        <v>72</v>
      </c>
      <c r="AU87" s="175" t="s">
        <v>73</v>
      </c>
      <c r="AY87" s="174" t="s">
        <v>159</v>
      </c>
      <c r="BK87" s="176">
        <f>BK88+SUM(BK89:BK95)+BK131+BK148+BK163+BK172+BK181</f>
        <v>0</v>
      </c>
    </row>
    <row r="88" spans="1:65" s="2" customFormat="1" ht="24.2" customHeight="1">
      <c r="A88" s="35"/>
      <c r="B88" s="36"/>
      <c r="C88" s="179" t="s">
        <v>80</v>
      </c>
      <c r="D88" s="179" t="s">
        <v>161</v>
      </c>
      <c r="E88" s="180" t="s">
        <v>1381</v>
      </c>
      <c r="F88" s="181" t="s">
        <v>1382</v>
      </c>
      <c r="G88" s="182" t="s">
        <v>164</v>
      </c>
      <c r="H88" s="183">
        <v>329</v>
      </c>
      <c r="I88" s="184"/>
      <c r="J88" s="185">
        <f>ROUND(I88*H88,2)</f>
        <v>0</v>
      </c>
      <c r="K88" s="181" t="s">
        <v>19</v>
      </c>
      <c r="L88" s="40"/>
      <c r="M88" s="186" t="s">
        <v>19</v>
      </c>
      <c r="N88" s="187" t="s">
        <v>44</v>
      </c>
      <c r="O88" s="65"/>
      <c r="P88" s="188">
        <f>O88*H88</f>
        <v>0</v>
      </c>
      <c r="Q88" s="188">
        <v>0</v>
      </c>
      <c r="R88" s="188">
        <f>Q88*H88</f>
        <v>0</v>
      </c>
      <c r="S88" s="188">
        <v>0</v>
      </c>
      <c r="T88" s="18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0" t="s">
        <v>166</v>
      </c>
      <c r="AT88" s="190" t="s">
        <v>161</v>
      </c>
      <c r="AU88" s="190" t="s">
        <v>80</v>
      </c>
      <c r="AY88" s="18" t="s">
        <v>159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8" t="s">
        <v>80</v>
      </c>
      <c r="BK88" s="191">
        <f>ROUND(I88*H88,2)</f>
        <v>0</v>
      </c>
      <c r="BL88" s="18" t="s">
        <v>166</v>
      </c>
      <c r="BM88" s="190" t="s">
        <v>1383</v>
      </c>
    </row>
    <row r="89" spans="1:65" s="2" customFormat="1" ht="58.5">
      <c r="A89" s="35"/>
      <c r="B89" s="36"/>
      <c r="C89" s="37"/>
      <c r="D89" s="192" t="s">
        <v>168</v>
      </c>
      <c r="E89" s="37"/>
      <c r="F89" s="193" t="s">
        <v>1384</v>
      </c>
      <c r="G89" s="37"/>
      <c r="H89" s="37"/>
      <c r="I89" s="194"/>
      <c r="J89" s="37"/>
      <c r="K89" s="37"/>
      <c r="L89" s="40"/>
      <c r="M89" s="195"/>
      <c r="N89" s="196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168</v>
      </c>
      <c r="AU89" s="18" t="s">
        <v>80</v>
      </c>
    </row>
    <row r="90" spans="1:65" s="2" customFormat="1" ht="39">
      <c r="A90" s="35"/>
      <c r="B90" s="36"/>
      <c r="C90" s="37"/>
      <c r="D90" s="192" t="s">
        <v>365</v>
      </c>
      <c r="E90" s="37"/>
      <c r="F90" s="241" t="s">
        <v>1385</v>
      </c>
      <c r="G90" s="37"/>
      <c r="H90" s="37"/>
      <c r="I90" s="194"/>
      <c r="J90" s="37"/>
      <c r="K90" s="37"/>
      <c r="L90" s="40"/>
      <c r="M90" s="195"/>
      <c r="N90" s="196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365</v>
      </c>
      <c r="AU90" s="18" t="s">
        <v>80</v>
      </c>
    </row>
    <row r="91" spans="1:65" s="14" customFormat="1" ht="11.25">
      <c r="B91" s="209"/>
      <c r="C91" s="210"/>
      <c r="D91" s="192" t="s">
        <v>172</v>
      </c>
      <c r="E91" s="211" t="s">
        <v>19</v>
      </c>
      <c r="F91" s="212" t="s">
        <v>1386</v>
      </c>
      <c r="G91" s="210"/>
      <c r="H91" s="213">
        <v>111</v>
      </c>
      <c r="I91" s="214"/>
      <c r="J91" s="210"/>
      <c r="K91" s="210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172</v>
      </c>
      <c r="AU91" s="219" t="s">
        <v>80</v>
      </c>
      <c r="AV91" s="14" t="s">
        <v>82</v>
      </c>
      <c r="AW91" s="14" t="s">
        <v>35</v>
      </c>
      <c r="AX91" s="14" t="s">
        <v>73</v>
      </c>
      <c r="AY91" s="219" t="s">
        <v>159</v>
      </c>
    </row>
    <row r="92" spans="1:65" s="14" customFormat="1" ht="11.25">
      <c r="B92" s="209"/>
      <c r="C92" s="210"/>
      <c r="D92" s="192" t="s">
        <v>172</v>
      </c>
      <c r="E92" s="211" t="s">
        <v>19</v>
      </c>
      <c r="F92" s="212" t="s">
        <v>1387</v>
      </c>
      <c r="G92" s="210"/>
      <c r="H92" s="213">
        <v>110</v>
      </c>
      <c r="I92" s="214"/>
      <c r="J92" s="210"/>
      <c r="K92" s="210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172</v>
      </c>
      <c r="AU92" s="219" t="s">
        <v>80</v>
      </c>
      <c r="AV92" s="14" t="s">
        <v>82</v>
      </c>
      <c r="AW92" s="14" t="s">
        <v>35</v>
      </c>
      <c r="AX92" s="14" t="s">
        <v>73</v>
      </c>
      <c r="AY92" s="219" t="s">
        <v>159</v>
      </c>
    </row>
    <row r="93" spans="1:65" s="14" customFormat="1" ht="11.25">
      <c r="B93" s="209"/>
      <c r="C93" s="210"/>
      <c r="D93" s="192" t="s">
        <v>172</v>
      </c>
      <c r="E93" s="211" t="s">
        <v>19</v>
      </c>
      <c r="F93" s="212" t="s">
        <v>1388</v>
      </c>
      <c r="G93" s="210"/>
      <c r="H93" s="213">
        <v>108</v>
      </c>
      <c r="I93" s="214"/>
      <c r="J93" s="210"/>
      <c r="K93" s="210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172</v>
      </c>
      <c r="AU93" s="219" t="s">
        <v>80</v>
      </c>
      <c r="AV93" s="14" t="s">
        <v>82</v>
      </c>
      <c r="AW93" s="14" t="s">
        <v>35</v>
      </c>
      <c r="AX93" s="14" t="s">
        <v>73</v>
      </c>
      <c r="AY93" s="219" t="s">
        <v>159</v>
      </c>
    </row>
    <row r="94" spans="1:65" s="15" customFormat="1" ht="11.25">
      <c r="B94" s="220"/>
      <c r="C94" s="221"/>
      <c r="D94" s="192" t="s">
        <v>172</v>
      </c>
      <c r="E94" s="222" t="s">
        <v>19</v>
      </c>
      <c r="F94" s="223" t="s">
        <v>175</v>
      </c>
      <c r="G94" s="221"/>
      <c r="H94" s="224">
        <v>329</v>
      </c>
      <c r="I94" s="225"/>
      <c r="J94" s="221"/>
      <c r="K94" s="221"/>
      <c r="L94" s="226"/>
      <c r="M94" s="227"/>
      <c r="N94" s="228"/>
      <c r="O94" s="228"/>
      <c r="P94" s="228"/>
      <c r="Q94" s="228"/>
      <c r="R94" s="228"/>
      <c r="S94" s="228"/>
      <c r="T94" s="229"/>
      <c r="AT94" s="230" t="s">
        <v>172</v>
      </c>
      <c r="AU94" s="230" t="s">
        <v>80</v>
      </c>
      <c r="AV94" s="15" t="s">
        <v>166</v>
      </c>
      <c r="AW94" s="15" t="s">
        <v>35</v>
      </c>
      <c r="AX94" s="15" t="s">
        <v>80</v>
      </c>
      <c r="AY94" s="230" t="s">
        <v>159</v>
      </c>
    </row>
    <row r="95" spans="1:65" s="12" customFormat="1" ht="22.9" customHeight="1">
      <c r="B95" s="163"/>
      <c r="C95" s="164"/>
      <c r="D95" s="165" t="s">
        <v>72</v>
      </c>
      <c r="E95" s="177" t="s">
        <v>1389</v>
      </c>
      <c r="F95" s="177" t="s">
        <v>1390</v>
      </c>
      <c r="G95" s="164"/>
      <c r="H95" s="164"/>
      <c r="I95" s="167"/>
      <c r="J95" s="178">
        <f>BK95</f>
        <v>0</v>
      </c>
      <c r="K95" s="164"/>
      <c r="L95" s="169"/>
      <c r="M95" s="170"/>
      <c r="N95" s="171"/>
      <c r="O95" s="171"/>
      <c r="P95" s="172">
        <f>SUM(P96:P130)</f>
        <v>0</v>
      </c>
      <c r="Q95" s="171"/>
      <c r="R95" s="172">
        <f>SUM(R96:R130)</f>
        <v>0</v>
      </c>
      <c r="S95" s="171"/>
      <c r="T95" s="173">
        <f>SUM(T96:T130)</f>
        <v>0</v>
      </c>
      <c r="AR95" s="174" t="s">
        <v>199</v>
      </c>
      <c r="AT95" s="175" t="s">
        <v>72</v>
      </c>
      <c r="AU95" s="175" t="s">
        <v>80</v>
      </c>
      <c r="AY95" s="174" t="s">
        <v>159</v>
      </c>
      <c r="BK95" s="176">
        <f>SUM(BK96:BK130)</f>
        <v>0</v>
      </c>
    </row>
    <row r="96" spans="1:65" s="2" customFormat="1" ht="16.5" customHeight="1">
      <c r="A96" s="35"/>
      <c r="B96" s="36"/>
      <c r="C96" s="179" t="s">
        <v>82</v>
      </c>
      <c r="D96" s="179" t="s">
        <v>161</v>
      </c>
      <c r="E96" s="180" t="s">
        <v>1391</v>
      </c>
      <c r="F96" s="181" t="s">
        <v>1392</v>
      </c>
      <c r="G96" s="182" t="s">
        <v>1393</v>
      </c>
      <c r="H96" s="183">
        <v>5</v>
      </c>
      <c r="I96" s="184"/>
      <c r="J96" s="185">
        <f>ROUND(I96*H96,2)</f>
        <v>0</v>
      </c>
      <c r="K96" s="181" t="s">
        <v>165</v>
      </c>
      <c r="L96" s="40"/>
      <c r="M96" s="186" t="s">
        <v>19</v>
      </c>
      <c r="N96" s="187" t="s">
        <v>44</v>
      </c>
      <c r="O96" s="65"/>
      <c r="P96" s="188">
        <f>O96*H96</f>
        <v>0</v>
      </c>
      <c r="Q96" s="188">
        <v>0</v>
      </c>
      <c r="R96" s="188">
        <f>Q96*H96</f>
        <v>0</v>
      </c>
      <c r="S96" s="188">
        <v>0</v>
      </c>
      <c r="T96" s="189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0" t="s">
        <v>1394</v>
      </c>
      <c r="AT96" s="190" t="s">
        <v>161</v>
      </c>
      <c r="AU96" s="190" t="s">
        <v>82</v>
      </c>
      <c r="AY96" s="18" t="s">
        <v>159</v>
      </c>
      <c r="BE96" s="191">
        <f>IF(N96="základní",J96,0)</f>
        <v>0</v>
      </c>
      <c r="BF96" s="191">
        <f>IF(N96="snížená",J96,0)</f>
        <v>0</v>
      </c>
      <c r="BG96" s="191">
        <f>IF(N96="zákl. přenesená",J96,0)</f>
        <v>0</v>
      </c>
      <c r="BH96" s="191">
        <f>IF(N96="sníž. přenesená",J96,0)</f>
        <v>0</v>
      </c>
      <c r="BI96" s="191">
        <f>IF(N96="nulová",J96,0)</f>
        <v>0</v>
      </c>
      <c r="BJ96" s="18" t="s">
        <v>80</v>
      </c>
      <c r="BK96" s="191">
        <f>ROUND(I96*H96,2)</f>
        <v>0</v>
      </c>
      <c r="BL96" s="18" t="s">
        <v>1394</v>
      </c>
      <c r="BM96" s="190" t="s">
        <v>1395</v>
      </c>
    </row>
    <row r="97" spans="1:65" s="2" customFormat="1" ht="11.25">
      <c r="A97" s="35"/>
      <c r="B97" s="36"/>
      <c r="C97" s="37"/>
      <c r="D97" s="192" t="s">
        <v>168</v>
      </c>
      <c r="E97" s="37"/>
      <c r="F97" s="193" t="s">
        <v>1392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168</v>
      </c>
      <c r="AU97" s="18" t="s">
        <v>82</v>
      </c>
    </row>
    <row r="98" spans="1:65" s="2" customFormat="1" ht="11.25">
      <c r="A98" s="35"/>
      <c r="B98" s="36"/>
      <c r="C98" s="37"/>
      <c r="D98" s="197" t="s">
        <v>170</v>
      </c>
      <c r="E98" s="37"/>
      <c r="F98" s="198" t="s">
        <v>1396</v>
      </c>
      <c r="G98" s="37"/>
      <c r="H98" s="37"/>
      <c r="I98" s="194"/>
      <c r="J98" s="37"/>
      <c r="K98" s="37"/>
      <c r="L98" s="40"/>
      <c r="M98" s="195"/>
      <c r="N98" s="196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170</v>
      </c>
      <c r="AU98" s="18" t="s">
        <v>82</v>
      </c>
    </row>
    <row r="99" spans="1:65" s="2" customFormat="1" ht="39">
      <c r="A99" s="35"/>
      <c r="B99" s="36"/>
      <c r="C99" s="37"/>
      <c r="D99" s="192" t="s">
        <v>365</v>
      </c>
      <c r="E99" s="37"/>
      <c r="F99" s="241" t="s">
        <v>1397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365</v>
      </c>
      <c r="AU99" s="18" t="s">
        <v>82</v>
      </c>
    </row>
    <row r="100" spans="1:65" s="13" customFormat="1" ht="11.25">
      <c r="B100" s="199"/>
      <c r="C100" s="200"/>
      <c r="D100" s="192" t="s">
        <v>172</v>
      </c>
      <c r="E100" s="201" t="s">
        <v>19</v>
      </c>
      <c r="F100" s="202" t="s">
        <v>1398</v>
      </c>
      <c r="G100" s="200"/>
      <c r="H100" s="201" t="s">
        <v>19</v>
      </c>
      <c r="I100" s="203"/>
      <c r="J100" s="200"/>
      <c r="K100" s="200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172</v>
      </c>
      <c r="AU100" s="208" t="s">
        <v>82</v>
      </c>
      <c r="AV100" s="13" t="s">
        <v>80</v>
      </c>
      <c r="AW100" s="13" t="s">
        <v>35</v>
      </c>
      <c r="AX100" s="13" t="s">
        <v>73</v>
      </c>
      <c r="AY100" s="208" t="s">
        <v>159</v>
      </c>
    </row>
    <row r="101" spans="1:65" s="14" customFormat="1" ht="11.25">
      <c r="B101" s="209"/>
      <c r="C101" s="210"/>
      <c r="D101" s="192" t="s">
        <v>172</v>
      </c>
      <c r="E101" s="211" t="s">
        <v>19</v>
      </c>
      <c r="F101" s="212" t="s">
        <v>1399</v>
      </c>
      <c r="G101" s="210"/>
      <c r="H101" s="213">
        <v>5</v>
      </c>
      <c r="I101" s="214"/>
      <c r="J101" s="210"/>
      <c r="K101" s="210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172</v>
      </c>
      <c r="AU101" s="219" t="s">
        <v>82</v>
      </c>
      <c r="AV101" s="14" t="s">
        <v>82</v>
      </c>
      <c r="AW101" s="14" t="s">
        <v>35</v>
      </c>
      <c r="AX101" s="14" t="s">
        <v>73</v>
      </c>
      <c r="AY101" s="219" t="s">
        <v>159</v>
      </c>
    </row>
    <row r="102" spans="1:65" s="15" customFormat="1" ht="11.25">
      <c r="B102" s="220"/>
      <c r="C102" s="221"/>
      <c r="D102" s="192" t="s">
        <v>172</v>
      </c>
      <c r="E102" s="222" t="s">
        <v>19</v>
      </c>
      <c r="F102" s="223" t="s">
        <v>175</v>
      </c>
      <c r="G102" s="221"/>
      <c r="H102" s="224">
        <v>5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AT102" s="230" t="s">
        <v>172</v>
      </c>
      <c r="AU102" s="230" t="s">
        <v>82</v>
      </c>
      <c r="AV102" s="15" t="s">
        <v>166</v>
      </c>
      <c r="AW102" s="15" t="s">
        <v>35</v>
      </c>
      <c r="AX102" s="15" t="s">
        <v>80</v>
      </c>
      <c r="AY102" s="230" t="s">
        <v>159</v>
      </c>
    </row>
    <row r="103" spans="1:65" s="2" customFormat="1" ht="16.5" customHeight="1">
      <c r="A103" s="35"/>
      <c r="B103" s="36"/>
      <c r="C103" s="179" t="s">
        <v>184</v>
      </c>
      <c r="D103" s="179" t="s">
        <v>161</v>
      </c>
      <c r="E103" s="180" t="s">
        <v>1400</v>
      </c>
      <c r="F103" s="181" t="s">
        <v>1392</v>
      </c>
      <c r="G103" s="182" t="s">
        <v>178</v>
      </c>
      <c r="H103" s="183">
        <v>8</v>
      </c>
      <c r="I103" s="184"/>
      <c r="J103" s="185">
        <f>ROUND(I103*H103,2)</f>
        <v>0</v>
      </c>
      <c r="K103" s="181" t="s">
        <v>19</v>
      </c>
      <c r="L103" s="40"/>
      <c r="M103" s="186" t="s">
        <v>19</v>
      </c>
      <c r="N103" s="187" t="s">
        <v>44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1394</v>
      </c>
      <c r="AT103" s="190" t="s">
        <v>161</v>
      </c>
      <c r="AU103" s="190" t="s">
        <v>82</v>
      </c>
      <c r="AY103" s="18" t="s">
        <v>159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80</v>
      </c>
      <c r="BK103" s="191">
        <f>ROUND(I103*H103,2)</f>
        <v>0</v>
      </c>
      <c r="BL103" s="18" t="s">
        <v>1394</v>
      </c>
      <c r="BM103" s="190" t="s">
        <v>1401</v>
      </c>
    </row>
    <row r="104" spans="1:65" s="2" customFormat="1" ht="11.25">
      <c r="A104" s="35"/>
      <c r="B104" s="36"/>
      <c r="C104" s="37"/>
      <c r="D104" s="192" t="s">
        <v>168</v>
      </c>
      <c r="E104" s="37"/>
      <c r="F104" s="193" t="s">
        <v>1392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168</v>
      </c>
      <c r="AU104" s="18" t="s">
        <v>82</v>
      </c>
    </row>
    <row r="105" spans="1:65" s="2" customFormat="1" ht="19.5">
      <c r="A105" s="35"/>
      <c r="B105" s="36"/>
      <c r="C105" s="37"/>
      <c r="D105" s="192" t="s">
        <v>365</v>
      </c>
      <c r="E105" s="37"/>
      <c r="F105" s="241" t="s">
        <v>1402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365</v>
      </c>
      <c r="AU105" s="18" t="s">
        <v>82</v>
      </c>
    </row>
    <row r="106" spans="1:65" s="13" customFormat="1" ht="22.5">
      <c r="B106" s="199"/>
      <c r="C106" s="200"/>
      <c r="D106" s="192" t="s">
        <v>172</v>
      </c>
      <c r="E106" s="201" t="s">
        <v>19</v>
      </c>
      <c r="F106" s="202" t="s">
        <v>1403</v>
      </c>
      <c r="G106" s="200"/>
      <c r="H106" s="201" t="s">
        <v>19</v>
      </c>
      <c r="I106" s="203"/>
      <c r="J106" s="200"/>
      <c r="K106" s="200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172</v>
      </c>
      <c r="AU106" s="208" t="s">
        <v>82</v>
      </c>
      <c r="AV106" s="13" t="s">
        <v>80</v>
      </c>
      <c r="AW106" s="13" t="s">
        <v>35</v>
      </c>
      <c r="AX106" s="13" t="s">
        <v>73</v>
      </c>
      <c r="AY106" s="208" t="s">
        <v>159</v>
      </c>
    </row>
    <row r="107" spans="1:65" s="13" customFormat="1" ht="11.25">
      <c r="B107" s="199"/>
      <c r="C107" s="200"/>
      <c r="D107" s="192" t="s">
        <v>172</v>
      </c>
      <c r="E107" s="201" t="s">
        <v>19</v>
      </c>
      <c r="F107" s="202" t="s">
        <v>1404</v>
      </c>
      <c r="G107" s="200"/>
      <c r="H107" s="201" t="s">
        <v>19</v>
      </c>
      <c r="I107" s="203"/>
      <c r="J107" s="200"/>
      <c r="K107" s="200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172</v>
      </c>
      <c r="AU107" s="208" t="s">
        <v>82</v>
      </c>
      <c r="AV107" s="13" t="s">
        <v>80</v>
      </c>
      <c r="AW107" s="13" t="s">
        <v>35</v>
      </c>
      <c r="AX107" s="13" t="s">
        <v>73</v>
      </c>
      <c r="AY107" s="208" t="s">
        <v>159</v>
      </c>
    </row>
    <row r="108" spans="1:65" s="14" customFormat="1" ht="11.25">
      <c r="B108" s="209"/>
      <c r="C108" s="210"/>
      <c r="D108" s="192" t="s">
        <v>172</v>
      </c>
      <c r="E108" s="211" t="s">
        <v>19</v>
      </c>
      <c r="F108" s="212" t="s">
        <v>1405</v>
      </c>
      <c r="G108" s="210"/>
      <c r="H108" s="213">
        <v>8</v>
      </c>
      <c r="I108" s="214"/>
      <c r="J108" s="210"/>
      <c r="K108" s="210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172</v>
      </c>
      <c r="AU108" s="219" t="s">
        <v>82</v>
      </c>
      <c r="AV108" s="14" t="s">
        <v>82</v>
      </c>
      <c r="AW108" s="14" t="s">
        <v>35</v>
      </c>
      <c r="AX108" s="14" t="s">
        <v>73</v>
      </c>
      <c r="AY108" s="219" t="s">
        <v>159</v>
      </c>
    </row>
    <row r="109" spans="1:65" s="15" customFormat="1" ht="11.25">
      <c r="B109" s="220"/>
      <c r="C109" s="221"/>
      <c r="D109" s="192" t="s">
        <v>172</v>
      </c>
      <c r="E109" s="222" t="s">
        <v>19</v>
      </c>
      <c r="F109" s="223" t="s">
        <v>175</v>
      </c>
      <c r="G109" s="221"/>
      <c r="H109" s="224">
        <v>8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AT109" s="230" t="s">
        <v>172</v>
      </c>
      <c r="AU109" s="230" t="s">
        <v>82</v>
      </c>
      <c r="AV109" s="15" t="s">
        <v>166</v>
      </c>
      <c r="AW109" s="15" t="s">
        <v>35</v>
      </c>
      <c r="AX109" s="15" t="s">
        <v>80</v>
      </c>
      <c r="AY109" s="230" t="s">
        <v>159</v>
      </c>
    </row>
    <row r="110" spans="1:65" s="2" customFormat="1" ht="16.5" customHeight="1">
      <c r="A110" s="35"/>
      <c r="B110" s="36"/>
      <c r="C110" s="179" t="s">
        <v>166</v>
      </c>
      <c r="D110" s="179" t="s">
        <v>161</v>
      </c>
      <c r="E110" s="180" t="s">
        <v>1406</v>
      </c>
      <c r="F110" s="181" t="s">
        <v>1407</v>
      </c>
      <c r="G110" s="182" t="s">
        <v>1393</v>
      </c>
      <c r="H110" s="183">
        <v>4</v>
      </c>
      <c r="I110" s="184"/>
      <c r="J110" s="185">
        <f>ROUND(I110*H110,2)</f>
        <v>0</v>
      </c>
      <c r="K110" s="181" t="s">
        <v>165</v>
      </c>
      <c r="L110" s="40"/>
      <c r="M110" s="186" t="s">
        <v>19</v>
      </c>
      <c r="N110" s="187" t="s">
        <v>44</v>
      </c>
      <c r="O110" s="65"/>
      <c r="P110" s="188">
        <f>O110*H110</f>
        <v>0</v>
      </c>
      <c r="Q110" s="188">
        <v>0</v>
      </c>
      <c r="R110" s="188">
        <f>Q110*H110</f>
        <v>0</v>
      </c>
      <c r="S110" s="188">
        <v>0</v>
      </c>
      <c r="T110" s="18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0" t="s">
        <v>1394</v>
      </c>
      <c r="AT110" s="190" t="s">
        <v>161</v>
      </c>
      <c r="AU110" s="190" t="s">
        <v>82</v>
      </c>
      <c r="AY110" s="18" t="s">
        <v>159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8" t="s">
        <v>80</v>
      </c>
      <c r="BK110" s="191">
        <f>ROUND(I110*H110,2)</f>
        <v>0</v>
      </c>
      <c r="BL110" s="18" t="s">
        <v>1394</v>
      </c>
      <c r="BM110" s="190" t="s">
        <v>1408</v>
      </c>
    </row>
    <row r="111" spans="1:65" s="2" customFormat="1" ht="11.25">
      <c r="A111" s="35"/>
      <c r="B111" s="36"/>
      <c r="C111" s="37"/>
      <c r="D111" s="192" t="s">
        <v>168</v>
      </c>
      <c r="E111" s="37"/>
      <c r="F111" s="193" t="s">
        <v>1407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168</v>
      </c>
      <c r="AU111" s="18" t="s">
        <v>82</v>
      </c>
    </row>
    <row r="112" spans="1:65" s="2" customFormat="1" ht="11.25">
      <c r="A112" s="35"/>
      <c r="B112" s="36"/>
      <c r="C112" s="37"/>
      <c r="D112" s="197" t="s">
        <v>170</v>
      </c>
      <c r="E112" s="37"/>
      <c r="F112" s="198" t="s">
        <v>1409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170</v>
      </c>
      <c r="AU112" s="18" t="s">
        <v>82</v>
      </c>
    </row>
    <row r="113" spans="1:65" s="2" customFormat="1" ht="19.5">
      <c r="A113" s="35"/>
      <c r="B113" s="36"/>
      <c r="C113" s="37"/>
      <c r="D113" s="192" t="s">
        <v>365</v>
      </c>
      <c r="E113" s="37"/>
      <c r="F113" s="241" t="s">
        <v>1410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365</v>
      </c>
      <c r="AU113" s="18" t="s">
        <v>82</v>
      </c>
    </row>
    <row r="114" spans="1:65" s="13" customFormat="1" ht="11.25">
      <c r="B114" s="199"/>
      <c r="C114" s="200"/>
      <c r="D114" s="192" t="s">
        <v>172</v>
      </c>
      <c r="E114" s="201" t="s">
        <v>19</v>
      </c>
      <c r="F114" s="202" t="s">
        <v>1411</v>
      </c>
      <c r="G114" s="200"/>
      <c r="H114" s="201" t="s">
        <v>19</v>
      </c>
      <c r="I114" s="203"/>
      <c r="J114" s="200"/>
      <c r="K114" s="200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172</v>
      </c>
      <c r="AU114" s="208" t="s">
        <v>82</v>
      </c>
      <c r="AV114" s="13" t="s">
        <v>80</v>
      </c>
      <c r="AW114" s="13" t="s">
        <v>35</v>
      </c>
      <c r="AX114" s="13" t="s">
        <v>73</v>
      </c>
      <c r="AY114" s="208" t="s">
        <v>159</v>
      </c>
    </row>
    <row r="115" spans="1:65" s="14" customFormat="1" ht="11.25">
      <c r="B115" s="209"/>
      <c r="C115" s="210"/>
      <c r="D115" s="192" t="s">
        <v>172</v>
      </c>
      <c r="E115" s="211" t="s">
        <v>19</v>
      </c>
      <c r="F115" s="212" t="s">
        <v>1412</v>
      </c>
      <c r="G115" s="210"/>
      <c r="H115" s="213">
        <v>4</v>
      </c>
      <c r="I115" s="214"/>
      <c r="J115" s="210"/>
      <c r="K115" s="210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172</v>
      </c>
      <c r="AU115" s="219" t="s">
        <v>82</v>
      </c>
      <c r="AV115" s="14" t="s">
        <v>82</v>
      </c>
      <c r="AW115" s="14" t="s">
        <v>35</v>
      </c>
      <c r="AX115" s="14" t="s">
        <v>73</v>
      </c>
      <c r="AY115" s="219" t="s">
        <v>159</v>
      </c>
    </row>
    <row r="116" spans="1:65" s="15" customFormat="1" ht="11.25">
      <c r="B116" s="220"/>
      <c r="C116" s="221"/>
      <c r="D116" s="192" t="s">
        <v>172</v>
      </c>
      <c r="E116" s="222" t="s">
        <v>19</v>
      </c>
      <c r="F116" s="223" t="s">
        <v>175</v>
      </c>
      <c r="G116" s="221"/>
      <c r="H116" s="224">
        <v>4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172</v>
      </c>
      <c r="AU116" s="230" t="s">
        <v>82</v>
      </c>
      <c r="AV116" s="15" t="s">
        <v>166</v>
      </c>
      <c r="AW116" s="15" t="s">
        <v>35</v>
      </c>
      <c r="AX116" s="15" t="s">
        <v>80</v>
      </c>
      <c r="AY116" s="230" t="s">
        <v>159</v>
      </c>
    </row>
    <row r="117" spans="1:65" s="2" customFormat="1" ht="16.5" customHeight="1">
      <c r="A117" s="35"/>
      <c r="B117" s="36"/>
      <c r="C117" s="179" t="s">
        <v>199</v>
      </c>
      <c r="D117" s="179" t="s">
        <v>161</v>
      </c>
      <c r="E117" s="180" t="s">
        <v>1413</v>
      </c>
      <c r="F117" s="181" t="s">
        <v>1414</v>
      </c>
      <c r="G117" s="182" t="s">
        <v>1393</v>
      </c>
      <c r="H117" s="183">
        <v>4</v>
      </c>
      <c r="I117" s="184"/>
      <c r="J117" s="185">
        <f>ROUND(I117*H117,2)</f>
        <v>0</v>
      </c>
      <c r="K117" s="181" t="s">
        <v>165</v>
      </c>
      <c r="L117" s="40"/>
      <c r="M117" s="186" t="s">
        <v>19</v>
      </c>
      <c r="N117" s="187" t="s">
        <v>44</v>
      </c>
      <c r="O117" s="65"/>
      <c r="P117" s="188">
        <f>O117*H117</f>
        <v>0</v>
      </c>
      <c r="Q117" s="188">
        <v>0</v>
      </c>
      <c r="R117" s="188">
        <f>Q117*H117</f>
        <v>0</v>
      </c>
      <c r="S117" s="188">
        <v>0</v>
      </c>
      <c r="T117" s="189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0" t="s">
        <v>1394</v>
      </c>
      <c r="AT117" s="190" t="s">
        <v>161</v>
      </c>
      <c r="AU117" s="190" t="s">
        <v>82</v>
      </c>
      <c r="AY117" s="18" t="s">
        <v>159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8" t="s">
        <v>80</v>
      </c>
      <c r="BK117" s="191">
        <f>ROUND(I117*H117,2)</f>
        <v>0</v>
      </c>
      <c r="BL117" s="18" t="s">
        <v>1394</v>
      </c>
      <c r="BM117" s="190" t="s">
        <v>1415</v>
      </c>
    </row>
    <row r="118" spans="1:65" s="2" customFormat="1" ht="11.25">
      <c r="A118" s="35"/>
      <c r="B118" s="36"/>
      <c r="C118" s="37"/>
      <c r="D118" s="192" t="s">
        <v>168</v>
      </c>
      <c r="E118" s="37"/>
      <c r="F118" s="193" t="s">
        <v>1414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168</v>
      </c>
      <c r="AU118" s="18" t="s">
        <v>82</v>
      </c>
    </row>
    <row r="119" spans="1:65" s="2" customFormat="1" ht="11.25">
      <c r="A119" s="35"/>
      <c r="B119" s="36"/>
      <c r="C119" s="37"/>
      <c r="D119" s="197" t="s">
        <v>170</v>
      </c>
      <c r="E119" s="37"/>
      <c r="F119" s="198" t="s">
        <v>1416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170</v>
      </c>
      <c r="AU119" s="18" t="s">
        <v>82</v>
      </c>
    </row>
    <row r="120" spans="1:65" s="2" customFormat="1" ht="29.25">
      <c r="A120" s="35"/>
      <c r="B120" s="36"/>
      <c r="C120" s="37"/>
      <c r="D120" s="192" t="s">
        <v>365</v>
      </c>
      <c r="E120" s="37"/>
      <c r="F120" s="241" t="s">
        <v>1417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365</v>
      </c>
      <c r="AU120" s="18" t="s">
        <v>82</v>
      </c>
    </row>
    <row r="121" spans="1:65" s="13" customFormat="1" ht="11.25">
      <c r="B121" s="199"/>
      <c r="C121" s="200"/>
      <c r="D121" s="192" t="s">
        <v>172</v>
      </c>
      <c r="E121" s="201" t="s">
        <v>19</v>
      </c>
      <c r="F121" s="202" t="s">
        <v>1418</v>
      </c>
      <c r="G121" s="200"/>
      <c r="H121" s="201" t="s">
        <v>19</v>
      </c>
      <c r="I121" s="203"/>
      <c r="J121" s="200"/>
      <c r="K121" s="200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172</v>
      </c>
      <c r="AU121" s="208" t="s">
        <v>82</v>
      </c>
      <c r="AV121" s="13" t="s">
        <v>80</v>
      </c>
      <c r="AW121" s="13" t="s">
        <v>35</v>
      </c>
      <c r="AX121" s="13" t="s">
        <v>73</v>
      </c>
      <c r="AY121" s="208" t="s">
        <v>159</v>
      </c>
    </row>
    <row r="122" spans="1:65" s="14" customFormat="1" ht="11.25">
      <c r="B122" s="209"/>
      <c r="C122" s="210"/>
      <c r="D122" s="192" t="s">
        <v>172</v>
      </c>
      <c r="E122" s="211" t="s">
        <v>19</v>
      </c>
      <c r="F122" s="212" t="s">
        <v>1412</v>
      </c>
      <c r="G122" s="210"/>
      <c r="H122" s="213">
        <v>4</v>
      </c>
      <c r="I122" s="214"/>
      <c r="J122" s="210"/>
      <c r="K122" s="210"/>
      <c r="L122" s="215"/>
      <c r="M122" s="216"/>
      <c r="N122" s="217"/>
      <c r="O122" s="217"/>
      <c r="P122" s="217"/>
      <c r="Q122" s="217"/>
      <c r="R122" s="217"/>
      <c r="S122" s="217"/>
      <c r="T122" s="218"/>
      <c r="AT122" s="219" t="s">
        <v>172</v>
      </c>
      <c r="AU122" s="219" t="s">
        <v>82</v>
      </c>
      <c r="AV122" s="14" t="s">
        <v>82</v>
      </c>
      <c r="AW122" s="14" t="s">
        <v>35</v>
      </c>
      <c r="AX122" s="14" t="s">
        <v>73</v>
      </c>
      <c r="AY122" s="219" t="s">
        <v>159</v>
      </c>
    </row>
    <row r="123" spans="1:65" s="15" customFormat="1" ht="11.25">
      <c r="B123" s="220"/>
      <c r="C123" s="221"/>
      <c r="D123" s="192" t="s">
        <v>172</v>
      </c>
      <c r="E123" s="222" t="s">
        <v>19</v>
      </c>
      <c r="F123" s="223" t="s">
        <v>175</v>
      </c>
      <c r="G123" s="221"/>
      <c r="H123" s="224">
        <v>4</v>
      </c>
      <c r="I123" s="225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172</v>
      </c>
      <c r="AU123" s="230" t="s">
        <v>82</v>
      </c>
      <c r="AV123" s="15" t="s">
        <v>166</v>
      </c>
      <c r="AW123" s="15" t="s">
        <v>35</v>
      </c>
      <c r="AX123" s="15" t="s">
        <v>80</v>
      </c>
      <c r="AY123" s="230" t="s">
        <v>159</v>
      </c>
    </row>
    <row r="124" spans="1:65" s="2" customFormat="1" ht="16.5" customHeight="1">
      <c r="A124" s="35"/>
      <c r="B124" s="36"/>
      <c r="C124" s="179" t="s">
        <v>208</v>
      </c>
      <c r="D124" s="179" t="s">
        <v>161</v>
      </c>
      <c r="E124" s="180" t="s">
        <v>1419</v>
      </c>
      <c r="F124" s="181" t="s">
        <v>1420</v>
      </c>
      <c r="G124" s="182" t="s">
        <v>1393</v>
      </c>
      <c r="H124" s="183">
        <v>4</v>
      </c>
      <c r="I124" s="184"/>
      <c r="J124" s="185">
        <f>ROUND(I124*H124,2)</f>
        <v>0</v>
      </c>
      <c r="K124" s="181" t="s">
        <v>165</v>
      </c>
      <c r="L124" s="40"/>
      <c r="M124" s="186" t="s">
        <v>19</v>
      </c>
      <c r="N124" s="187" t="s">
        <v>44</v>
      </c>
      <c r="O124" s="65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0" t="s">
        <v>1394</v>
      </c>
      <c r="AT124" s="190" t="s">
        <v>161</v>
      </c>
      <c r="AU124" s="190" t="s">
        <v>82</v>
      </c>
      <c r="AY124" s="18" t="s">
        <v>159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8" t="s">
        <v>80</v>
      </c>
      <c r="BK124" s="191">
        <f>ROUND(I124*H124,2)</f>
        <v>0</v>
      </c>
      <c r="BL124" s="18" t="s">
        <v>1394</v>
      </c>
      <c r="BM124" s="190" t="s">
        <v>1421</v>
      </c>
    </row>
    <row r="125" spans="1:65" s="2" customFormat="1" ht="11.25">
      <c r="A125" s="35"/>
      <c r="B125" s="36"/>
      <c r="C125" s="37"/>
      <c r="D125" s="192" t="s">
        <v>168</v>
      </c>
      <c r="E125" s="37"/>
      <c r="F125" s="193" t="s">
        <v>1420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168</v>
      </c>
      <c r="AU125" s="18" t="s">
        <v>82</v>
      </c>
    </row>
    <row r="126" spans="1:65" s="2" customFormat="1" ht="11.25">
      <c r="A126" s="35"/>
      <c r="B126" s="36"/>
      <c r="C126" s="37"/>
      <c r="D126" s="197" t="s">
        <v>170</v>
      </c>
      <c r="E126" s="37"/>
      <c r="F126" s="198" t="s">
        <v>1422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170</v>
      </c>
      <c r="AU126" s="18" t="s">
        <v>82</v>
      </c>
    </row>
    <row r="127" spans="1:65" s="2" customFormat="1" ht="39">
      <c r="A127" s="35"/>
      <c r="B127" s="36"/>
      <c r="C127" s="37"/>
      <c r="D127" s="192" t="s">
        <v>365</v>
      </c>
      <c r="E127" s="37"/>
      <c r="F127" s="241" t="s">
        <v>1423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365</v>
      </c>
      <c r="AU127" s="18" t="s">
        <v>82</v>
      </c>
    </row>
    <row r="128" spans="1:65" s="13" customFormat="1" ht="11.25">
      <c r="B128" s="199"/>
      <c r="C128" s="200"/>
      <c r="D128" s="192" t="s">
        <v>172</v>
      </c>
      <c r="E128" s="201" t="s">
        <v>19</v>
      </c>
      <c r="F128" s="202" t="s">
        <v>1418</v>
      </c>
      <c r="G128" s="200"/>
      <c r="H128" s="201" t="s">
        <v>19</v>
      </c>
      <c r="I128" s="203"/>
      <c r="J128" s="200"/>
      <c r="K128" s="200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172</v>
      </c>
      <c r="AU128" s="208" t="s">
        <v>82</v>
      </c>
      <c r="AV128" s="13" t="s">
        <v>80</v>
      </c>
      <c r="AW128" s="13" t="s">
        <v>35</v>
      </c>
      <c r="AX128" s="13" t="s">
        <v>73</v>
      </c>
      <c r="AY128" s="208" t="s">
        <v>159</v>
      </c>
    </row>
    <row r="129" spans="1:65" s="14" customFormat="1" ht="11.25">
      <c r="B129" s="209"/>
      <c r="C129" s="210"/>
      <c r="D129" s="192" t="s">
        <v>172</v>
      </c>
      <c r="E129" s="211" t="s">
        <v>19</v>
      </c>
      <c r="F129" s="212" t="s">
        <v>1412</v>
      </c>
      <c r="G129" s="210"/>
      <c r="H129" s="213">
        <v>4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172</v>
      </c>
      <c r="AU129" s="219" t="s">
        <v>82</v>
      </c>
      <c r="AV129" s="14" t="s">
        <v>82</v>
      </c>
      <c r="AW129" s="14" t="s">
        <v>35</v>
      </c>
      <c r="AX129" s="14" t="s">
        <v>73</v>
      </c>
      <c r="AY129" s="219" t="s">
        <v>159</v>
      </c>
    </row>
    <row r="130" spans="1:65" s="15" customFormat="1" ht="11.25">
      <c r="B130" s="220"/>
      <c r="C130" s="221"/>
      <c r="D130" s="192" t="s">
        <v>172</v>
      </c>
      <c r="E130" s="222" t="s">
        <v>19</v>
      </c>
      <c r="F130" s="223" t="s">
        <v>175</v>
      </c>
      <c r="G130" s="221"/>
      <c r="H130" s="224">
        <v>4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172</v>
      </c>
      <c r="AU130" s="230" t="s">
        <v>82</v>
      </c>
      <c r="AV130" s="15" t="s">
        <v>166</v>
      </c>
      <c r="AW130" s="15" t="s">
        <v>35</v>
      </c>
      <c r="AX130" s="15" t="s">
        <v>80</v>
      </c>
      <c r="AY130" s="230" t="s">
        <v>159</v>
      </c>
    </row>
    <row r="131" spans="1:65" s="12" customFormat="1" ht="22.9" customHeight="1">
      <c r="B131" s="163"/>
      <c r="C131" s="164"/>
      <c r="D131" s="165" t="s">
        <v>72</v>
      </c>
      <c r="E131" s="177" t="s">
        <v>1424</v>
      </c>
      <c r="F131" s="177" t="s">
        <v>1425</v>
      </c>
      <c r="G131" s="164"/>
      <c r="H131" s="164"/>
      <c r="I131" s="167"/>
      <c r="J131" s="178">
        <f>BK131</f>
        <v>0</v>
      </c>
      <c r="K131" s="164"/>
      <c r="L131" s="169"/>
      <c r="M131" s="170"/>
      <c r="N131" s="171"/>
      <c r="O131" s="171"/>
      <c r="P131" s="172">
        <f>SUM(P132:P147)</f>
        <v>0</v>
      </c>
      <c r="Q131" s="171"/>
      <c r="R131" s="172">
        <f>SUM(R132:R147)</f>
        <v>0</v>
      </c>
      <c r="S131" s="171"/>
      <c r="T131" s="173">
        <f>SUM(T132:T147)</f>
        <v>0</v>
      </c>
      <c r="AR131" s="174" t="s">
        <v>199</v>
      </c>
      <c r="AT131" s="175" t="s">
        <v>72</v>
      </c>
      <c r="AU131" s="175" t="s">
        <v>80</v>
      </c>
      <c r="AY131" s="174" t="s">
        <v>159</v>
      </c>
      <c r="BK131" s="176">
        <f>SUM(BK132:BK147)</f>
        <v>0</v>
      </c>
    </row>
    <row r="132" spans="1:65" s="2" customFormat="1" ht="16.5" customHeight="1">
      <c r="A132" s="35"/>
      <c r="B132" s="36"/>
      <c r="C132" s="179" t="s">
        <v>219</v>
      </c>
      <c r="D132" s="179" t="s">
        <v>161</v>
      </c>
      <c r="E132" s="180" t="s">
        <v>1426</v>
      </c>
      <c r="F132" s="181" t="s">
        <v>1427</v>
      </c>
      <c r="G132" s="182" t="s">
        <v>1428</v>
      </c>
      <c r="H132" s="249"/>
      <c r="I132" s="184"/>
      <c r="J132" s="185">
        <f>ROUND(I132*H132,2)</f>
        <v>0</v>
      </c>
      <c r="K132" s="181" t="s">
        <v>165</v>
      </c>
      <c r="L132" s="40"/>
      <c r="M132" s="186" t="s">
        <v>19</v>
      </c>
      <c r="N132" s="187" t="s">
        <v>44</v>
      </c>
      <c r="O132" s="65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0" t="s">
        <v>1394</v>
      </c>
      <c r="AT132" s="190" t="s">
        <v>161</v>
      </c>
      <c r="AU132" s="190" t="s">
        <v>82</v>
      </c>
      <c r="AY132" s="18" t="s">
        <v>159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80</v>
      </c>
      <c r="BK132" s="191">
        <f>ROUND(I132*H132,2)</f>
        <v>0</v>
      </c>
      <c r="BL132" s="18" t="s">
        <v>1394</v>
      </c>
      <c r="BM132" s="190" t="s">
        <v>1429</v>
      </c>
    </row>
    <row r="133" spans="1:65" s="2" customFormat="1" ht="11.25">
      <c r="A133" s="35"/>
      <c r="B133" s="36"/>
      <c r="C133" s="37"/>
      <c r="D133" s="192" t="s">
        <v>168</v>
      </c>
      <c r="E133" s="37"/>
      <c r="F133" s="193" t="s">
        <v>1427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168</v>
      </c>
      <c r="AU133" s="18" t="s">
        <v>82</v>
      </c>
    </row>
    <row r="134" spans="1:65" s="2" customFormat="1" ht="11.25">
      <c r="A134" s="35"/>
      <c r="B134" s="36"/>
      <c r="C134" s="37"/>
      <c r="D134" s="197" t="s">
        <v>170</v>
      </c>
      <c r="E134" s="37"/>
      <c r="F134" s="198" t="s">
        <v>1430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170</v>
      </c>
      <c r="AU134" s="18" t="s">
        <v>82</v>
      </c>
    </row>
    <row r="135" spans="1:65" s="2" customFormat="1" ht="107.25">
      <c r="A135" s="35"/>
      <c r="B135" s="36"/>
      <c r="C135" s="37"/>
      <c r="D135" s="192" t="s">
        <v>365</v>
      </c>
      <c r="E135" s="37"/>
      <c r="F135" s="241" t="s">
        <v>1431</v>
      </c>
      <c r="G135" s="37"/>
      <c r="H135" s="37"/>
      <c r="I135" s="194"/>
      <c r="J135" s="37"/>
      <c r="K135" s="37"/>
      <c r="L135" s="40"/>
      <c r="M135" s="195"/>
      <c r="N135" s="196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365</v>
      </c>
      <c r="AU135" s="18" t="s">
        <v>82</v>
      </c>
    </row>
    <row r="136" spans="1:65" s="13" customFormat="1" ht="11.25">
      <c r="B136" s="199"/>
      <c r="C136" s="200"/>
      <c r="D136" s="192" t="s">
        <v>172</v>
      </c>
      <c r="E136" s="201" t="s">
        <v>19</v>
      </c>
      <c r="F136" s="202" t="s">
        <v>1432</v>
      </c>
      <c r="G136" s="200"/>
      <c r="H136" s="201" t="s">
        <v>19</v>
      </c>
      <c r="I136" s="203"/>
      <c r="J136" s="200"/>
      <c r="K136" s="200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172</v>
      </c>
      <c r="AU136" s="208" t="s">
        <v>82</v>
      </c>
      <c r="AV136" s="13" t="s">
        <v>80</v>
      </c>
      <c r="AW136" s="13" t="s">
        <v>35</v>
      </c>
      <c r="AX136" s="13" t="s">
        <v>73</v>
      </c>
      <c r="AY136" s="208" t="s">
        <v>159</v>
      </c>
    </row>
    <row r="137" spans="1:65" s="13" customFormat="1" ht="11.25">
      <c r="B137" s="199"/>
      <c r="C137" s="200"/>
      <c r="D137" s="192" t="s">
        <v>172</v>
      </c>
      <c r="E137" s="201" t="s">
        <v>19</v>
      </c>
      <c r="F137" s="202" t="s">
        <v>1433</v>
      </c>
      <c r="G137" s="200"/>
      <c r="H137" s="201" t="s">
        <v>19</v>
      </c>
      <c r="I137" s="203"/>
      <c r="J137" s="200"/>
      <c r="K137" s="200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172</v>
      </c>
      <c r="AU137" s="208" t="s">
        <v>82</v>
      </c>
      <c r="AV137" s="13" t="s">
        <v>80</v>
      </c>
      <c r="AW137" s="13" t="s">
        <v>35</v>
      </c>
      <c r="AX137" s="13" t="s">
        <v>73</v>
      </c>
      <c r="AY137" s="208" t="s">
        <v>159</v>
      </c>
    </row>
    <row r="138" spans="1:65" s="13" customFormat="1" ht="11.25">
      <c r="B138" s="199"/>
      <c r="C138" s="200"/>
      <c r="D138" s="192" t="s">
        <v>172</v>
      </c>
      <c r="E138" s="201" t="s">
        <v>19</v>
      </c>
      <c r="F138" s="202" t="s">
        <v>1434</v>
      </c>
      <c r="G138" s="200"/>
      <c r="H138" s="201" t="s">
        <v>19</v>
      </c>
      <c r="I138" s="203"/>
      <c r="J138" s="200"/>
      <c r="K138" s="200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172</v>
      </c>
      <c r="AU138" s="208" t="s">
        <v>82</v>
      </c>
      <c r="AV138" s="13" t="s">
        <v>80</v>
      </c>
      <c r="AW138" s="13" t="s">
        <v>35</v>
      </c>
      <c r="AX138" s="13" t="s">
        <v>73</v>
      </c>
      <c r="AY138" s="208" t="s">
        <v>159</v>
      </c>
    </row>
    <row r="139" spans="1:65" s="13" customFormat="1" ht="11.25">
      <c r="B139" s="199"/>
      <c r="C139" s="200"/>
      <c r="D139" s="192" t="s">
        <v>172</v>
      </c>
      <c r="E139" s="201" t="s">
        <v>19</v>
      </c>
      <c r="F139" s="202" t="s">
        <v>1435</v>
      </c>
      <c r="G139" s="200"/>
      <c r="H139" s="201" t="s">
        <v>19</v>
      </c>
      <c r="I139" s="203"/>
      <c r="J139" s="200"/>
      <c r="K139" s="200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172</v>
      </c>
      <c r="AU139" s="208" t="s">
        <v>82</v>
      </c>
      <c r="AV139" s="13" t="s">
        <v>80</v>
      </c>
      <c r="AW139" s="13" t="s">
        <v>35</v>
      </c>
      <c r="AX139" s="13" t="s">
        <v>73</v>
      </c>
      <c r="AY139" s="208" t="s">
        <v>159</v>
      </c>
    </row>
    <row r="140" spans="1:65" s="13" customFormat="1" ht="11.25">
      <c r="B140" s="199"/>
      <c r="C140" s="200"/>
      <c r="D140" s="192" t="s">
        <v>172</v>
      </c>
      <c r="E140" s="201" t="s">
        <v>19</v>
      </c>
      <c r="F140" s="202" t="s">
        <v>1436</v>
      </c>
      <c r="G140" s="200"/>
      <c r="H140" s="201" t="s">
        <v>19</v>
      </c>
      <c r="I140" s="203"/>
      <c r="J140" s="200"/>
      <c r="K140" s="200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172</v>
      </c>
      <c r="AU140" s="208" t="s">
        <v>82</v>
      </c>
      <c r="AV140" s="13" t="s">
        <v>80</v>
      </c>
      <c r="AW140" s="13" t="s">
        <v>35</v>
      </c>
      <c r="AX140" s="13" t="s">
        <v>73</v>
      </c>
      <c r="AY140" s="208" t="s">
        <v>159</v>
      </c>
    </row>
    <row r="141" spans="1:65" s="15" customFormat="1" ht="11.25">
      <c r="B141" s="220"/>
      <c r="C141" s="221"/>
      <c r="D141" s="192" t="s">
        <v>172</v>
      </c>
      <c r="E141" s="222" t="s">
        <v>19</v>
      </c>
      <c r="F141" s="223" t="s">
        <v>175</v>
      </c>
      <c r="G141" s="221"/>
      <c r="H141" s="224">
        <v>0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172</v>
      </c>
      <c r="AU141" s="230" t="s">
        <v>82</v>
      </c>
      <c r="AV141" s="15" t="s">
        <v>166</v>
      </c>
      <c r="AW141" s="15" t="s">
        <v>35</v>
      </c>
      <c r="AX141" s="15" t="s">
        <v>80</v>
      </c>
      <c r="AY141" s="230" t="s">
        <v>159</v>
      </c>
    </row>
    <row r="142" spans="1:65" s="2" customFormat="1" ht="16.5" customHeight="1">
      <c r="A142" s="35"/>
      <c r="B142" s="36"/>
      <c r="C142" s="179" t="s">
        <v>191</v>
      </c>
      <c r="D142" s="179" t="s">
        <v>161</v>
      </c>
      <c r="E142" s="180" t="s">
        <v>1437</v>
      </c>
      <c r="F142" s="181" t="s">
        <v>1438</v>
      </c>
      <c r="G142" s="182" t="s">
        <v>178</v>
      </c>
      <c r="H142" s="183">
        <v>348</v>
      </c>
      <c r="I142" s="184"/>
      <c r="J142" s="185">
        <f>ROUND(I142*H142,2)</f>
        <v>0</v>
      </c>
      <c r="K142" s="181" t="s">
        <v>165</v>
      </c>
      <c r="L142" s="40"/>
      <c r="M142" s="186" t="s">
        <v>19</v>
      </c>
      <c r="N142" s="187" t="s">
        <v>44</v>
      </c>
      <c r="O142" s="65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0" t="s">
        <v>1394</v>
      </c>
      <c r="AT142" s="190" t="s">
        <v>161</v>
      </c>
      <c r="AU142" s="190" t="s">
        <v>82</v>
      </c>
      <c r="AY142" s="18" t="s">
        <v>159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8" t="s">
        <v>80</v>
      </c>
      <c r="BK142" s="191">
        <f>ROUND(I142*H142,2)</f>
        <v>0</v>
      </c>
      <c r="BL142" s="18" t="s">
        <v>1394</v>
      </c>
      <c r="BM142" s="190" t="s">
        <v>1439</v>
      </c>
    </row>
    <row r="143" spans="1:65" s="2" customFormat="1" ht="11.25">
      <c r="A143" s="35"/>
      <c r="B143" s="36"/>
      <c r="C143" s="37"/>
      <c r="D143" s="192" t="s">
        <v>168</v>
      </c>
      <c r="E143" s="37"/>
      <c r="F143" s="193" t="s">
        <v>1438</v>
      </c>
      <c r="G143" s="37"/>
      <c r="H143" s="37"/>
      <c r="I143" s="194"/>
      <c r="J143" s="37"/>
      <c r="K143" s="37"/>
      <c r="L143" s="40"/>
      <c r="M143" s="195"/>
      <c r="N143" s="196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168</v>
      </c>
      <c r="AU143" s="18" t="s">
        <v>82</v>
      </c>
    </row>
    <row r="144" spans="1:65" s="2" customFormat="1" ht="11.25">
      <c r="A144" s="35"/>
      <c r="B144" s="36"/>
      <c r="C144" s="37"/>
      <c r="D144" s="197" t="s">
        <v>170</v>
      </c>
      <c r="E144" s="37"/>
      <c r="F144" s="198" t="s">
        <v>1440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170</v>
      </c>
      <c r="AU144" s="18" t="s">
        <v>82</v>
      </c>
    </row>
    <row r="145" spans="1:65" s="13" customFormat="1" ht="11.25">
      <c r="B145" s="199"/>
      <c r="C145" s="200"/>
      <c r="D145" s="192" t="s">
        <v>172</v>
      </c>
      <c r="E145" s="201" t="s">
        <v>19</v>
      </c>
      <c r="F145" s="202" t="s">
        <v>1441</v>
      </c>
      <c r="G145" s="200"/>
      <c r="H145" s="201" t="s">
        <v>19</v>
      </c>
      <c r="I145" s="203"/>
      <c r="J145" s="200"/>
      <c r="K145" s="200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172</v>
      </c>
      <c r="AU145" s="208" t="s">
        <v>82</v>
      </c>
      <c r="AV145" s="13" t="s">
        <v>80</v>
      </c>
      <c r="AW145" s="13" t="s">
        <v>35</v>
      </c>
      <c r="AX145" s="13" t="s">
        <v>73</v>
      </c>
      <c r="AY145" s="208" t="s">
        <v>159</v>
      </c>
    </row>
    <row r="146" spans="1:65" s="14" customFormat="1" ht="11.25">
      <c r="B146" s="209"/>
      <c r="C146" s="210"/>
      <c r="D146" s="192" t="s">
        <v>172</v>
      </c>
      <c r="E146" s="211" t="s">
        <v>19</v>
      </c>
      <c r="F146" s="212" t="s">
        <v>1442</v>
      </c>
      <c r="G146" s="210"/>
      <c r="H146" s="213">
        <v>348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172</v>
      </c>
      <c r="AU146" s="219" t="s">
        <v>82</v>
      </c>
      <c r="AV146" s="14" t="s">
        <v>82</v>
      </c>
      <c r="AW146" s="14" t="s">
        <v>35</v>
      </c>
      <c r="AX146" s="14" t="s">
        <v>73</v>
      </c>
      <c r="AY146" s="219" t="s">
        <v>159</v>
      </c>
    </row>
    <row r="147" spans="1:65" s="15" customFormat="1" ht="11.25">
      <c r="B147" s="220"/>
      <c r="C147" s="221"/>
      <c r="D147" s="192" t="s">
        <v>172</v>
      </c>
      <c r="E147" s="222" t="s">
        <v>19</v>
      </c>
      <c r="F147" s="223" t="s">
        <v>175</v>
      </c>
      <c r="G147" s="221"/>
      <c r="H147" s="224">
        <v>348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172</v>
      </c>
      <c r="AU147" s="230" t="s">
        <v>82</v>
      </c>
      <c r="AV147" s="15" t="s">
        <v>166</v>
      </c>
      <c r="AW147" s="15" t="s">
        <v>35</v>
      </c>
      <c r="AX147" s="15" t="s">
        <v>80</v>
      </c>
      <c r="AY147" s="230" t="s">
        <v>159</v>
      </c>
    </row>
    <row r="148" spans="1:65" s="12" customFormat="1" ht="22.9" customHeight="1">
      <c r="B148" s="163"/>
      <c r="C148" s="164"/>
      <c r="D148" s="165" t="s">
        <v>72</v>
      </c>
      <c r="E148" s="177" t="s">
        <v>1443</v>
      </c>
      <c r="F148" s="177" t="s">
        <v>1444</v>
      </c>
      <c r="G148" s="164"/>
      <c r="H148" s="164"/>
      <c r="I148" s="167"/>
      <c r="J148" s="178">
        <f>BK148</f>
        <v>0</v>
      </c>
      <c r="K148" s="164"/>
      <c r="L148" s="169"/>
      <c r="M148" s="170"/>
      <c r="N148" s="171"/>
      <c r="O148" s="171"/>
      <c r="P148" s="172">
        <f>SUM(P149:P162)</f>
        <v>0</v>
      </c>
      <c r="Q148" s="171"/>
      <c r="R148" s="172">
        <f>SUM(R149:R162)</f>
        <v>0</v>
      </c>
      <c r="S148" s="171"/>
      <c r="T148" s="173">
        <f>SUM(T149:T162)</f>
        <v>0</v>
      </c>
      <c r="AR148" s="174" t="s">
        <v>199</v>
      </c>
      <c r="AT148" s="175" t="s">
        <v>72</v>
      </c>
      <c r="AU148" s="175" t="s">
        <v>80</v>
      </c>
      <c r="AY148" s="174" t="s">
        <v>159</v>
      </c>
      <c r="BK148" s="176">
        <f>SUM(BK149:BK162)</f>
        <v>0</v>
      </c>
    </row>
    <row r="149" spans="1:65" s="2" customFormat="1" ht="24.2" customHeight="1">
      <c r="A149" s="35"/>
      <c r="B149" s="36"/>
      <c r="C149" s="179" t="s">
        <v>231</v>
      </c>
      <c r="D149" s="179" t="s">
        <v>161</v>
      </c>
      <c r="E149" s="180" t="s">
        <v>1445</v>
      </c>
      <c r="F149" s="181" t="s">
        <v>1446</v>
      </c>
      <c r="G149" s="182" t="s">
        <v>1447</v>
      </c>
      <c r="H149" s="183">
        <v>13</v>
      </c>
      <c r="I149" s="184"/>
      <c r="J149" s="185">
        <f>ROUND(I149*H149,2)</f>
        <v>0</v>
      </c>
      <c r="K149" s="181" t="s">
        <v>165</v>
      </c>
      <c r="L149" s="40"/>
      <c r="M149" s="186" t="s">
        <v>19</v>
      </c>
      <c r="N149" s="187" t="s">
        <v>44</v>
      </c>
      <c r="O149" s="65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0" t="s">
        <v>1394</v>
      </c>
      <c r="AT149" s="190" t="s">
        <v>161</v>
      </c>
      <c r="AU149" s="190" t="s">
        <v>82</v>
      </c>
      <c r="AY149" s="18" t="s">
        <v>159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80</v>
      </c>
      <c r="BK149" s="191">
        <f>ROUND(I149*H149,2)</f>
        <v>0</v>
      </c>
      <c r="BL149" s="18" t="s">
        <v>1394</v>
      </c>
      <c r="BM149" s="190" t="s">
        <v>1448</v>
      </c>
    </row>
    <row r="150" spans="1:65" s="2" customFormat="1" ht="11.25">
      <c r="A150" s="35"/>
      <c r="B150" s="36"/>
      <c r="C150" s="37"/>
      <c r="D150" s="192" t="s">
        <v>168</v>
      </c>
      <c r="E150" s="37"/>
      <c r="F150" s="193" t="s">
        <v>1446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168</v>
      </c>
      <c r="AU150" s="18" t="s">
        <v>82</v>
      </c>
    </row>
    <row r="151" spans="1:65" s="2" customFormat="1" ht="11.25">
      <c r="A151" s="35"/>
      <c r="B151" s="36"/>
      <c r="C151" s="37"/>
      <c r="D151" s="197" t="s">
        <v>170</v>
      </c>
      <c r="E151" s="37"/>
      <c r="F151" s="198" t="s">
        <v>1449</v>
      </c>
      <c r="G151" s="37"/>
      <c r="H151" s="37"/>
      <c r="I151" s="194"/>
      <c r="J151" s="37"/>
      <c r="K151" s="37"/>
      <c r="L151" s="40"/>
      <c r="M151" s="195"/>
      <c r="N151" s="196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170</v>
      </c>
      <c r="AU151" s="18" t="s">
        <v>82</v>
      </c>
    </row>
    <row r="152" spans="1:65" s="13" customFormat="1" ht="22.5">
      <c r="B152" s="199"/>
      <c r="C152" s="200"/>
      <c r="D152" s="192" t="s">
        <v>172</v>
      </c>
      <c r="E152" s="201" t="s">
        <v>19</v>
      </c>
      <c r="F152" s="202" t="s">
        <v>1450</v>
      </c>
      <c r="G152" s="200"/>
      <c r="H152" s="201" t="s">
        <v>19</v>
      </c>
      <c r="I152" s="203"/>
      <c r="J152" s="200"/>
      <c r="K152" s="200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172</v>
      </c>
      <c r="AU152" s="208" t="s">
        <v>82</v>
      </c>
      <c r="AV152" s="13" t="s">
        <v>80</v>
      </c>
      <c r="AW152" s="13" t="s">
        <v>35</v>
      </c>
      <c r="AX152" s="13" t="s">
        <v>73</v>
      </c>
      <c r="AY152" s="208" t="s">
        <v>159</v>
      </c>
    </row>
    <row r="153" spans="1:65" s="14" customFormat="1" ht="11.25">
      <c r="B153" s="209"/>
      <c r="C153" s="210"/>
      <c r="D153" s="192" t="s">
        <v>172</v>
      </c>
      <c r="E153" s="211" t="s">
        <v>19</v>
      </c>
      <c r="F153" s="212" t="s">
        <v>1451</v>
      </c>
      <c r="G153" s="210"/>
      <c r="H153" s="213">
        <v>12</v>
      </c>
      <c r="I153" s="214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172</v>
      </c>
      <c r="AU153" s="219" t="s">
        <v>82</v>
      </c>
      <c r="AV153" s="14" t="s">
        <v>82</v>
      </c>
      <c r="AW153" s="14" t="s">
        <v>35</v>
      </c>
      <c r="AX153" s="14" t="s">
        <v>73</v>
      </c>
      <c r="AY153" s="219" t="s">
        <v>159</v>
      </c>
    </row>
    <row r="154" spans="1:65" s="13" customFormat="1" ht="22.5">
      <c r="B154" s="199"/>
      <c r="C154" s="200"/>
      <c r="D154" s="192" t="s">
        <v>172</v>
      </c>
      <c r="E154" s="201" t="s">
        <v>19</v>
      </c>
      <c r="F154" s="202" t="s">
        <v>1452</v>
      </c>
      <c r="G154" s="200"/>
      <c r="H154" s="201" t="s">
        <v>19</v>
      </c>
      <c r="I154" s="203"/>
      <c r="J154" s="200"/>
      <c r="K154" s="200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172</v>
      </c>
      <c r="AU154" s="208" t="s">
        <v>82</v>
      </c>
      <c r="AV154" s="13" t="s">
        <v>80</v>
      </c>
      <c r="AW154" s="13" t="s">
        <v>35</v>
      </c>
      <c r="AX154" s="13" t="s">
        <v>73</v>
      </c>
      <c r="AY154" s="208" t="s">
        <v>159</v>
      </c>
    </row>
    <row r="155" spans="1:65" s="14" customFormat="1" ht="11.25">
      <c r="B155" s="209"/>
      <c r="C155" s="210"/>
      <c r="D155" s="192" t="s">
        <v>172</v>
      </c>
      <c r="E155" s="211" t="s">
        <v>19</v>
      </c>
      <c r="F155" s="212" t="s">
        <v>1453</v>
      </c>
      <c r="G155" s="210"/>
      <c r="H155" s="213">
        <v>1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172</v>
      </c>
      <c r="AU155" s="219" t="s">
        <v>82</v>
      </c>
      <c r="AV155" s="14" t="s">
        <v>82</v>
      </c>
      <c r="AW155" s="14" t="s">
        <v>35</v>
      </c>
      <c r="AX155" s="14" t="s">
        <v>73</v>
      </c>
      <c r="AY155" s="219" t="s">
        <v>159</v>
      </c>
    </row>
    <row r="156" spans="1:65" s="15" customFormat="1" ht="11.25">
      <c r="B156" s="220"/>
      <c r="C156" s="221"/>
      <c r="D156" s="192" t="s">
        <v>172</v>
      </c>
      <c r="E156" s="222" t="s">
        <v>19</v>
      </c>
      <c r="F156" s="223" t="s">
        <v>175</v>
      </c>
      <c r="G156" s="221"/>
      <c r="H156" s="224">
        <v>13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172</v>
      </c>
      <c r="AU156" s="230" t="s">
        <v>82</v>
      </c>
      <c r="AV156" s="15" t="s">
        <v>166</v>
      </c>
      <c r="AW156" s="15" t="s">
        <v>35</v>
      </c>
      <c r="AX156" s="15" t="s">
        <v>80</v>
      </c>
      <c r="AY156" s="230" t="s">
        <v>159</v>
      </c>
    </row>
    <row r="157" spans="1:65" s="2" customFormat="1" ht="24.2" customHeight="1">
      <c r="A157" s="35"/>
      <c r="B157" s="36"/>
      <c r="C157" s="179" t="s">
        <v>238</v>
      </c>
      <c r="D157" s="179" t="s">
        <v>161</v>
      </c>
      <c r="E157" s="180" t="s">
        <v>1454</v>
      </c>
      <c r="F157" s="181" t="s">
        <v>1455</v>
      </c>
      <c r="G157" s="182" t="s">
        <v>178</v>
      </c>
      <c r="H157" s="183">
        <v>8</v>
      </c>
      <c r="I157" s="184"/>
      <c r="J157" s="185">
        <f>ROUND(I157*H157,2)</f>
        <v>0</v>
      </c>
      <c r="K157" s="181" t="s">
        <v>19</v>
      </c>
      <c r="L157" s="40"/>
      <c r="M157" s="186" t="s">
        <v>19</v>
      </c>
      <c r="N157" s="187" t="s">
        <v>44</v>
      </c>
      <c r="O157" s="65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0" t="s">
        <v>674</v>
      </c>
      <c r="AT157" s="190" t="s">
        <v>161</v>
      </c>
      <c r="AU157" s="190" t="s">
        <v>82</v>
      </c>
      <c r="AY157" s="18" t="s">
        <v>159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80</v>
      </c>
      <c r="BK157" s="191">
        <f>ROUND(I157*H157,2)</f>
        <v>0</v>
      </c>
      <c r="BL157" s="18" t="s">
        <v>674</v>
      </c>
      <c r="BM157" s="190" t="s">
        <v>1456</v>
      </c>
    </row>
    <row r="158" spans="1:65" s="2" customFormat="1" ht="11.25">
      <c r="A158" s="35"/>
      <c r="B158" s="36"/>
      <c r="C158" s="37"/>
      <c r="D158" s="192" t="s">
        <v>168</v>
      </c>
      <c r="E158" s="37"/>
      <c r="F158" s="193" t="s">
        <v>1455</v>
      </c>
      <c r="G158" s="37"/>
      <c r="H158" s="37"/>
      <c r="I158" s="194"/>
      <c r="J158" s="37"/>
      <c r="K158" s="37"/>
      <c r="L158" s="40"/>
      <c r="M158" s="195"/>
      <c r="N158" s="196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168</v>
      </c>
      <c r="AU158" s="18" t="s">
        <v>82</v>
      </c>
    </row>
    <row r="159" spans="1:65" s="13" customFormat="1" ht="33.75">
      <c r="B159" s="199"/>
      <c r="C159" s="200"/>
      <c r="D159" s="192" t="s">
        <v>172</v>
      </c>
      <c r="E159" s="201" t="s">
        <v>19</v>
      </c>
      <c r="F159" s="202" t="s">
        <v>1457</v>
      </c>
      <c r="G159" s="200"/>
      <c r="H159" s="201" t="s">
        <v>19</v>
      </c>
      <c r="I159" s="203"/>
      <c r="J159" s="200"/>
      <c r="K159" s="200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172</v>
      </c>
      <c r="AU159" s="208" t="s">
        <v>82</v>
      </c>
      <c r="AV159" s="13" t="s">
        <v>80</v>
      </c>
      <c r="AW159" s="13" t="s">
        <v>35</v>
      </c>
      <c r="AX159" s="13" t="s">
        <v>73</v>
      </c>
      <c r="AY159" s="208" t="s">
        <v>159</v>
      </c>
    </row>
    <row r="160" spans="1:65" s="13" customFormat="1" ht="22.5">
      <c r="B160" s="199"/>
      <c r="C160" s="200"/>
      <c r="D160" s="192" t="s">
        <v>172</v>
      </c>
      <c r="E160" s="201" t="s">
        <v>19</v>
      </c>
      <c r="F160" s="202" t="s">
        <v>1458</v>
      </c>
      <c r="G160" s="200"/>
      <c r="H160" s="201" t="s">
        <v>19</v>
      </c>
      <c r="I160" s="203"/>
      <c r="J160" s="200"/>
      <c r="K160" s="200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172</v>
      </c>
      <c r="AU160" s="208" t="s">
        <v>82</v>
      </c>
      <c r="AV160" s="13" t="s">
        <v>80</v>
      </c>
      <c r="AW160" s="13" t="s">
        <v>35</v>
      </c>
      <c r="AX160" s="13" t="s">
        <v>73</v>
      </c>
      <c r="AY160" s="208" t="s">
        <v>159</v>
      </c>
    </row>
    <row r="161" spans="1:65" s="14" customFormat="1" ht="11.25">
      <c r="B161" s="209"/>
      <c r="C161" s="210"/>
      <c r="D161" s="192" t="s">
        <v>172</v>
      </c>
      <c r="E161" s="211" t="s">
        <v>19</v>
      </c>
      <c r="F161" s="212" t="s">
        <v>1459</v>
      </c>
      <c r="G161" s="210"/>
      <c r="H161" s="213">
        <v>8</v>
      </c>
      <c r="I161" s="214"/>
      <c r="J161" s="210"/>
      <c r="K161" s="210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172</v>
      </c>
      <c r="AU161" s="219" t="s">
        <v>82</v>
      </c>
      <c r="AV161" s="14" t="s">
        <v>82</v>
      </c>
      <c r="AW161" s="14" t="s">
        <v>35</v>
      </c>
      <c r="AX161" s="14" t="s">
        <v>73</v>
      </c>
      <c r="AY161" s="219" t="s">
        <v>159</v>
      </c>
    </row>
    <row r="162" spans="1:65" s="15" customFormat="1" ht="11.25">
      <c r="B162" s="220"/>
      <c r="C162" s="221"/>
      <c r="D162" s="192" t="s">
        <v>172</v>
      </c>
      <c r="E162" s="222" t="s">
        <v>19</v>
      </c>
      <c r="F162" s="223" t="s">
        <v>175</v>
      </c>
      <c r="G162" s="221"/>
      <c r="H162" s="224">
        <v>8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172</v>
      </c>
      <c r="AU162" s="230" t="s">
        <v>82</v>
      </c>
      <c r="AV162" s="15" t="s">
        <v>166</v>
      </c>
      <c r="AW162" s="15" t="s">
        <v>35</v>
      </c>
      <c r="AX162" s="15" t="s">
        <v>80</v>
      </c>
      <c r="AY162" s="230" t="s">
        <v>159</v>
      </c>
    </row>
    <row r="163" spans="1:65" s="12" customFormat="1" ht="22.9" customHeight="1">
      <c r="B163" s="163"/>
      <c r="C163" s="164"/>
      <c r="D163" s="165" t="s">
        <v>72</v>
      </c>
      <c r="E163" s="177" t="s">
        <v>1460</v>
      </c>
      <c r="F163" s="177" t="s">
        <v>1461</v>
      </c>
      <c r="G163" s="164"/>
      <c r="H163" s="164"/>
      <c r="I163" s="167"/>
      <c r="J163" s="178">
        <f>BK163</f>
        <v>0</v>
      </c>
      <c r="K163" s="164"/>
      <c r="L163" s="169"/>
      <c r="M163" s="170"/>
      <c r="N163" s="171"/>
      <c r="O163" s="171"/>
      <c r="P163" s="172">
        <f>SUM(P164:P171)</f>
        <v>0</v>
      </c>
      <c r="Q163" s="171"/>
      <c r="R163" s="172">
        <f>SUM(R164:R171)</f>
        <v>0</v>
      </c>
      <c r="S163" s="171"/>
      <c r="T163" s="173">
        <f>SUM(T164:T171)</f>
        <v>0</v>
      </c>
      <c r="AR163" s="174" t="s">
        <v>199</v>
      </c>
      <c r="AT163" s="175" t="s">
        <v>72</v>
      </c>
      <c r="AU163" s="175" t="s">
        <v>80</v>
      </c>
      <c r="AY163" s="174" t="s">
        <v>159</v>
      </c>
      <c r="BK163" s="176">
        <f>SUM(BK164:BK171)</f>
        <v>0</v>
      </c>
    </row>
    <row r="164" spans="1:65" s="2" customFormat="1" ht="16.5" customHeight="1">
      <c r="A164" s="35"/>
      <c r="B164" s="36"/>
      <c r="C164" s="179" t="s">
        <v>244</v>
      </c>
      <c r="D164" s="179" t="s">
        <v>161</v>
      </c>
      <c r="E164" s="180" t="s">
        <v>1462</v>
      </c>
      <c r="F164" s="181" t="s">
        <v>1463</v>
      </c>
      <c r="G164" s="182" t="s">
        <v>617</v>
      </c>
      <c r="H164" s="183">
        <v>1220</v>
      </c>
      <c r="I164" s="184"/>
      <c r="J164" s="185">
        <f>ROUND(I164*H164,2)</f>
        <v>0</v>
      </c>
      <c r="K164" s="181" t="s">
        <v>165</v>
      </c>
      <c r="L164" s="40"/>
      <c r="M164" s="186" t="s">
        <v>19</v>
      </c>
      <c r="N164" s="187" t="s">
        <v>44</v>
      </c>
      <c r="O164" s="65"/>
      <c r="P164" s="188">
        <f>O164*H164</f>
        <v>0</v>
      </c>
      <c r="Q164" s="188">
        <v>0</v>
      </c>
      <c r="R164" s="188">
        <f>Q164*H164</f>
        <v>0</v>
      </c>
      <c r="S164" s="188">
        <v>0</v>
      </c>
      <c r="T164" s="18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0" t="s">
        <v>1394</v>
      </c>
      <c r="AT164" s="190" t="s">
        <v>161</v>
      </c>
      <c r="AU164" s="190" t="s">
        <v>82</v>
      </c>
      <c r="AY164" s="18" t="s">
        <v>159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8" t="s">
        <v>80</v>
      </c>
      <c r="BK164" s="191">
        <f>ROUND(I164*H164,2)</f>
        <v>0</v>
      </c>
      <c r="BL164" s="18" t="s">
        <v>1394</v>
      </c>
      <c r="BM164" s="190" t="s">
        <v>1464</v>
      </c>
    </row>
    <row r="165" spans="1:65" s="2" customFormat="1" ht="11.25">
      <c r="A165" s="35"/>
      <c r="B165" s="36"/>
      <c r="C165" s="37"/>
      <c r="D165" s="192" t="s">
        <v>168</v>
      </c>
      <c r="E165" s="37"/>
      <c r="F165" s="193" t="s">
        <v>1463</v>
      </c>
      <c r="G165" s="37"/>
      <c r="H165" s="37"/>
      <c r="I165" s="194"/>
      <c r="J165" s="37"/>
      <c r="K165" s="37"/>
      <c r="L165" s="40"/>
      <c r="M165" s="195"/>
      <c r="N165" s="196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168</v>
      </c>
      <c r="AU165" s="18" t="s">
        <v>82</v>
      </c>
    </row>
    <row r="166" spans="1:65" s="2" customFormat="1" ht="11.25">
      <c r="A166" s="35"/>
      <c r="B166" s="36"/>
      <c r="C166" s="37"/>
      <c r="D166" s="197" t="s">
        <v>170</v>
      </c>
      <c r="E166" s="37"/>
      <c r="F166" s="198" t="s">
        <v>1465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170</v>
      </c>
      <c r="AU166" s="18" t="s">
        <v>82</v>
      </c>
    </row>
    <row r="167" spans="1:65" s="13" customFormat="1" ht="11.25">
      <c r="B167" s="199"/>
      <c r="C167" s="200"/>
      <c r="D167" s="192" t="s">
        <v>172</v>
      </c>
      <c r="E167" s="201" t="s">
        <v>19</v>
      </c>
      <c r="F167" s="202" t="s">
        <v>1466</v>
      </c>
      <c r="G167" s="200"/>
      <c r="H167" s="201" t="s">
        <v>19</v>
      </c>
      <c r="I167" s="203"/>
      <c r="J167" s="200"/>
      <c r="K167" s="200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172</v>
      </c>
      <c r="AU167" s="208" t="s">
        <v>82</v>
      </c>
      <c r="AV167" s="13" t="s">
        <v>80</v>
      </c>
      <c r="AW167" s="13" t="s">
        <v>35</v>
      </c>
      <c r="AX167" s="13" t="s">
        <v>73</v>
      </c>
      <c r="AY167" s="208" t="s">
        <v>159</v>
      </c>
    </row>
    <row r="168" spans="1:65" s="14" customFormat="1" ht="11.25">
      <c r="B168" s="209"/>
      <c r="C168" s="210"/>
      <c r="D168" s="192" t="s">
        <v>172</v>
      </c>
      <c r="E168" s="211" t="s">
        <v>19</v>
      </c>
      <c r="F168" s="212" t="s">
        <v>1467</v>
      </c>
      <c r="G168" s="210"/>
      <c r="H168" s="213">
        <v>140</v>
      </c>
      <c r="I168" s="214"/>
      <c r="J168" s="210"/>
      <c r="K168" s="210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172</v>
      </c>
      <c r="AU168" s="219" t="s">
        <v>82</v>
      </c>
      <c r="AV168" s="14" t="s">
        <v>82</v>
      </c>
      <c r="AW168" s="14" t="s">
        <v>35</v>
      </c>
      <c r="AX168" s="14" t="s">
        <v>73</v>
      </c>
      <c r="AY168" s="219" t="s">
        <v>159</v>
      </c>
    </row>
    <row r="169" spans="1:65" s="13" customFormat="1" ht="11.25">
      <c r="B169" s="199"/>
      <c r="C169" s="200"/>
      <c r="D169" s="192" t="s">
        <v>172</v>
      </c>
      <c r="E169" s="201" t="s">
        <v>19</v>
      </c>
      <c r="F169" s="202" t="s">
        <v>1468</v>
      </c>
      <c r="G169" s="200"/>
      <c r="H169" s="201" t="s">
        <v>19</v>
      </c>
      <c r="I169" s="203"/>
      <c r="J169" s="200"/>
      <c r="K169" s="200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172</v>
      </c>
      <c r="AU169" s="208" t="s">
        <v>82</v>
      </c>
      <c r="AV169" s="13" t="s">
        <v>80</v>
      </c>
      <c r="AW169" s="13" t="s">
        <v>35</v>
      </c>
      <c r="AX169" s="13" t="s">
        <v>73</v>
      </c>
      <c r="AY169" s="208" t="s">
        <v>159</v>
      </c>
    </row>
    <row r="170" spans="1:65" s="14" customFormat="1" ht="11.25">
      <c r="B170" s="209"/>
      <c r="C170" s="210"/>
      <c r="D170" s="192" t="s">
        <v>172</v>
      </c>
      <c r="E170" s="211" t="s">
        <v>19</v>
      </c>
      <c r="F170" s="212" t="s">
        <v>1469</v>
      </c>
      <c r="G170" s="210"/>
      <c r="H170" s="213">
        <v>1080</v>
      </c>
      <c r="I170" s="214"/>
      <c r="J170" s="210"/>
      <c r="K170" s="210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172</v>
      </c>
      <c r="AU170" s="219" t="s">
        <v>82</v>
      </c>
      <c r="AV170" s="14" t="s">
        <v>82</v>
      </c>
      <c r="AW170" s="14" t="s">
        <v>35</v>
      </c>
      <c r="AX170" s="14" t="s">
        <v>73</v>
      </c>
      <c r="AY170" s="219" t="s">
        <v>159</v>
      </c>
    </row>
    <row r="171" spans="1:65" s="15" customFormat="1" ht="11.25">
      <c r="B171" s="220"/>
      <c r="C171" s="221"/>
      <c r="D171" s="192" t="s">
        <v>172</v>
      </c>
      <c r="E171" s="222" t="s">
        <v>19</v>
      </c>
      <c r="F171" s="223" t="s">
        <v>175</v>
      </c>
      <c r="G171" s="221"/>
      <c r="H171" s="224">
        <v>1220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172</v>
      </c>
      <c r="AU171" s="230" t="s">
        <v>82</v>
      </c>
      <c r="AV171" s="15" t="s">
        <v>166</v>
      </c>
      <c r="AW171" s="15" t="s">
        <v>35</v>
      </c>
      <c r="AX171" s="15" t="s">
        <v>80</v>
      </c>
      <c r="AY171" s="230" t="s">
        <v>159</v>
      </c>
    </row>
    <row r="172" spans="1:65" s="12" customFormat="1" ht="22.9" customHeight="1">
      <c r="B172" s="163"/>
      <c r="C172" s="164"/>
      <c r="D172" s="165" t="s">
        <v>72</v>
      </c>
      <c r="E172" s="177" t="s">
        <v>1470</v>
      </c>
      <c r="F172" s="177" t="s">
        <v>1471</v>
      </c>
      <c r="G172" s="164"/>
      <c r="H172" s="164"/>
      <c r="I172" s="167"/>
      <c r="J172" s="178">
        <f>BK172</f>
        <v>0</v>
      </c>
      <c r="K172" s="164"/>
      <c r="L172" s="169"/>
      <c r="M172" s="170"/>
      <c r="N172" s="171"/>
      <c r="O172" s="171"/>
      <c r="P172" s="172">
        <f>SUM(P173:P180)</f>
        <v>0</v>
      </c>
      <c r="Q172" s="171"/>
      <c r="R172" s="172">
        <f>SUM(R173:R180)</f>
        <v>0</v>
      </c>
      <c r="S172" s="171"/>
      <c r="T172" s="173">
        <f>SUM(T173:T180)</f>
        <v>0</v>
      </c>
      <c r="AR172" s="174" t="s">
        <v>199</v>
      </c>
      <c r="AT172" s="175" t="s">
        <v>72</v>
      </c>
      <c r="AU172" s="175" t="s">
        <v>80</v>
      </c>
      <c r="AY172" s="174" t="s">
        <v>159</v>
      </c>
      <c r="BK172" s="176">
        <f>SUM(BK173:BK180)</f>
        <v>0</v>
      </c>
    </row>
    <row r="173" spans="1:65" s="2" customFormat="1" ht="16.5" customHeight="1">
      <c r="A173" s="35"/>
      <c r="B173" s="36"/>
      <c r="C173" s="179" t="s">
        <v>252</v>
      </c>
      <c r="D173" s="179" t="s">
        <v>161</v>
      </c>
      <c r="E173" s="180" t="s">
        <v>1472</v>
      </c>
      <c r="F173" s="181" t="s">
        <v>1473</v>
      </c>
      <c r="G173" s="182" t="s">
        <v>1428</v>
      </c>
      <c r="H173" s="249"/>
      <c r="I173" s="184"/>
      <c r="J173" s="185">
        <f>ROUND(I173*H173,2)</f>
        <v>0</v>
      </c>
      <c r="K173" s="181" t="s">
        <v>19</v>
      </c>
      <c r="L173" s="40"/>
      <c r="M173" s="186" t="s">
        <v>19</v>
      </c>
      <c r="N173" s="187" t="s">
        <v>44</v>
      </c>
      <c r="O173" s="65"/>
      <c r="P173" s="188">
        <f>O173*H173</f>
        <v>0</v>
      </c>
      <c r="Q173" s="188">
        <v>0</v>
      </c>
      <c r="R173" s="188">
        <f>Q173*H173</f>
        <v>0</v>
      </c>
      <c r="S173" s="188">
        <v>0</v>
      </c>
      <c r="T173" s="18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0" t="s">
        <v>1394</v>
      </c>
      <c r="AT173" s="190" t="s">
        <v>161</v>
      </c>
      <c r="AU173" s="190" t="s">
        <v>82</v>
      </c>
      <c r="AY173" s="18" t="s">
        <v>159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8" t="s">
        <v>80</v>
      </c>
      <c r="BK173" s="191">
        <f>ROUND(I173*H173,2)</f>
        <v>0</v>
      </c>
      <c r="BL173" s="18" t="s">
        <v>1394</v>
      </c>
      <c r="BM173" s="190" t="s">
        <v>1474</v>
      </c>
    </row>
    <row r="174" spans="1:65" s="2" customFormat="1" ht="11.25">
      <c r="A174" s="35"/>
      <c r="B174" s="36"/>
      <c r="C174" s="37"/>
      <c r="D174" s="192" t="s">
        <v>168</v>
      </c>
      <c r="E174" s="37"/>
      <c r="F174" s="193" t="s">
        <v>1473</v>
      </c>
      <c r="G174" s="37"/>
      <c r="H174" s="37"/>
      <c r="I174" s="194"/>
      <c r="J174" s="37"/>
      <c r="K174" s="37"/>
      <c r="L174" s="40"/>
      <c r="M174" s="195"/>
      <c r="N174" s="196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168</v>
      </c>
      <c r="AU174" s="18" t="s">
        <v>82</v>
      </c>
    </row>
    <row r="175" spans="1:65" s="2" customFormat="1" ht="146.25">
      <c r="A175" s="35"/>
      <c r="B175" s="36"/>
      <c r="C175" s="37"/>
      <c r="D175" s="192" t="s">
        <v>365</v>
      </c>
      <c r="E175" s="37"/>
      <c r="F175" s="241" t="s">
        <v>1475</v>
      </c>
      <c r="G175" s="37"/>
      <c r="H175" s="37"/>
      <c r="I175" s="194"/>
      <c r="J175" s="37"/>
      <c r="K175" s="37"/>
      <c r="L175" s="40"/>
      <c r="M175" s="195"/>
      <c r="N175" s="19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365</v>
      </c>
      <c r="AU175" s="18" t="s">
        <v>82</v>
      </c>
    </row>
    <row r="176" spans="1:65" s="13" customFormat="1" ht="11.25">
      <c r="B176" s="199"/>
      <c r="C176" s="200"/>
      <c r="D176" s="192" t="s">
        <v>172</v>
      </c>
      <c r="E176" s="201" t="s">
        <v>19</v>
      </c>
      <c r="F176" s="202" t="s">
        <v>1476</v>
      </c>
      <c r="G176" s="200"/>
      <c r="H176" s="201" t="s">
        <v>19</v>
      </c>
      <c r="I176" s="203"/>
      <c r="J176" s="200"/>
      <c r="K176" s="200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172</v>
      </c>
      <c r="AU176" s="208" t="s">
        <v>82</v>
      </c>
      <c r="AV176" s="13" t="s">
        <v>80</v>
      </c>
      <c r="AW176" s="13" t="s">
        <v>35</v>
      </c>
      <c r="AX176" s="13" t="s">
        <v>73</v>
      </c>
      <c r="AY176" s="208" t="s">
        <v>159</v>
      </c>
    </row>
    <row r="177" spans="1:65" s="13" customFormat="1" ht="11.25">
      <c r="B177" s="199"/>
      <c r="C177" s="200"/>
      <c r="D177" s="192" t="s">
        <v>172</v>
      </c>
      <c r="E177" s="201" t="s">
        <v>19</v>
      </c>
      <c r="F177" s="202" t="s">
        <v>1477</v>
      </c>
      <c r="G177" s="200"/>
      <c r="H177" s="201" t="s">
        <v>19</v>
      </c>
      <c r="I177" s="203"/>
      <c r="J177" s="200"/>
      <c r="K177" s="200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172</v>
      </c>
      <c r="AU177" s="208" t="s">
        <v>82</v>
      </c>
      <c r="AV177" s="13" t="s">
        <v>80</v>
      </c>
      <c r="AW177" s="13" t="s">
        <v>35</v>
      </c>
      <c r="AX177" s="13" t="s">
        <v>73</v>
      </c>
      <c r="AY177" s="208" t="s">
        <v>159</v>
      </c>
    </row>
    <row r="178" spans="1:65" s="13" customFormat="1" ht="11.25">
      <c r="B178" s="199"/>
      <c r="C178" s="200"/>
      <c r="D178" s="192" t="s">
        <v>172</v>
      </c>
      <c r="E178" s="201" t="s">
        <v>19</v>
      </c>
      <c r="F178" s="202" t="s">
        <v>1478</v>
      </c>
      <c r="G178" s="200"/>
      <c r="H178" s="201" t="s">
        <v>19</v>
      </c>
      <c r="I178" s="203"/>
      <c r="J178" s="200"/>
      <c r="K178" s="200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172</v>
      </c>
      <c r="AU178" s="208" t="s">
        <v>82</v>
      </c>
      <c r="AV178" s="13" t="s">
        <v>80</v>
      </c>
      <c r="AW178" s="13" t="s">
        <v>35</v>
      </c>
      <c r="AX178" s="13" t="s">
        <v>73</v>
      </c>
      <c r="AY178" s="208" t="s">
        <v>159</v>
      </c>
    </row>
    <row r="179" spans="1:65" s="13" customFormat="1" ht="11.25">
      <c r="B179" s="199"/>
      <c r="C179" s="200"/>
      <c r="D179" s="192" t="s">
        <v>172</v>
      </c>
      <c r="E179" s="201" t="s">
        <v>19</v>
      </c>
      <c r="F179" s="202" t="s">
        <v>1479</v>
      </c>
      <c r="G179" s="200"/>
      <c r="H179" s="201" t="s">
        <v>19</v>
      </c>
      <c r="I179" s="203"/>
      <c r="J179" s="200"/>
      <c r="K179" s="200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172</v>
      </c>
      <c r="AU179" s="208" t="s">
        <v>82</v>
      </c>
      <c r="AV179" s="13" t="s">
        <v>80</v>
      </c>
      <c r="AW179" s="13" t="s">
        <v>35</v>
      </c>
      <c r="AX179" s="13" t="s">
        <v>73</v>
      </c>
      <c r="AY179" s="208" t="s">
        <v>159</v>
      </c>
    </row>
    <row r="180" spans="1:65" s="15" customFormat="1" ht="11.25">
      <c r="B180" s="220"/>
      <c r="C180" s="221"/>
      <c r="D180" s="192" t="s">
        <v>172</v>
      </c>
      <c r="E180" s="222" t="s">
        <v>19</v>
      </c>
      <c r="F180" s="223" t="s">
        <v>175</v>
      </c>
      <c r="G180" s="221"/>
      <c r="H180" s="224">
        <v>0</v>
      </c>
      <c r="I180" s="225"/>
      <c r="J180" s="221"/>
      <c r="K180" s="221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172</v>
      </c>
      <c r="AU180" s="230" t="s">
        <v>82</v>
      </c>
      <c r="AV180" s="15" t="s">
        <v>166</v>
      </c>
      <c r="AW180" s="15" t="s">
        <v>35</v>
      </c>
      <c r="AX180" s="15" t="s">
        <v>80</v>
      </c>
      <c r="AY180" s="230" t="s">
        <v>159</v>
      </c>
    </row>
    <row r="181" spans="1:65" s="12" customFormat="1" ht="22.9" customHeight="1">
      <c r="B181" s="163"/>
      <c r="C181" s="164"/>
      <c r="D181" s="165" t="s">
        <v>72</v>
      </c>
      <c r="E181" s="177" t="s">
        <v>1480</v>
      </c>
      <c r="F181" s="177" t="s">
        <v>1481</v>
      </c>
      <c r="G181" s="164"/>
      <c r="H181" s="164"/>
      <c r="I181" s="167"/>
      <c r="J181" s="178">
        <f>BK181</f>
        <v>0</v>
      </c>
      <c r="K181" s="164"/>
      <c r="L181" s="169"/>
      <c r="M181" s="170"/>
      <c r="N181" s="171"/>
      <c r="O181" s="171"/>
      <c r="P181" s="172">
        <f>SUM(P182:P234)</f>
        <v>0</v>
      </c>
      <c r="Q181" s="171"/>
      <c r="R181" s="172">
        <f>SUM(R182:R234)</f>
        <v>0</v>
      </c>
      <c r="S181" s="171"/>
      <c r="T181" s="173">
        <f>SUM(T182:T234)</f>
        <v>0</v>
      </c>
      <c r="AR181" s="174" t="s">
        <v>199</v>
      </c>
      <c r="AT181" s="175" t="s">
        <v>72</v>
      </c>
      <c r="AU181" s="175" t="s">
        <v>80</v>
      </c>
      <c r="AY181" s="174" t="s">
        <v>159</v>
      </c>
      <c r="BK181" s="176">
        <f>SUM(BK182:BK234)</f>
        <v>0</v>
      </c>
    </row>
    <row r="182" spans="1:65" s="2" customFormat="1" ht="16.5" customHeight="1">
      <c r="A182" s="35"/>
      <c r="B182" s="36"/>
      <c r="C182" s="179" t="s">
        <v>258</v>
      </c>
      <c r="D182" s="179" t="s">
        <v>161</v>
      </c>
      <c r="E182" s="180" t="s">
        <v>1482</v>
      </c>
      <c r="F182" s="181" t="s">
        <v>1483</v>
      </c>
      <c r="G182" s="182" t="s">
        <v>1484</v>
      </c>
      <c r="H182" s="183">
        <v>75</v>
      </c>
      <c r="I182" s="184"/>
      <c r="J182" s="185">
        <f>ROUND(I182*H182,2)</f>
        <v>0</v>
      </c>
      <c r="K182" s="181" t="s">
        <v>19</v>
      </c>
      <c r="L182" s="40"/>
      <c r="M182" s="186" t="s">
        <v>19</v>
      </c>
      <c r="N182" s="187" t="s">
        <v>44</v>
      </c>
      <c r="O182" s="65"/>
      <c r="P182" s="188">
        <f>O182*H182</f>
        <v>0</v>
      </c>
      <c r="Q182" s="188">
        <v>0</v>
      </c>
      <c r="R182" s="188">
        <f>Q182*H182</f>
        <v>0</v>
      </c>
      <c r="S182" s="188">
        <v>0</v>
      </c>
      <c r="T182" s="18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0" t="s">
        <v>1394</v>
      </c>
      <c r="AT182" s="190" t="s">
        <v>161</v>
      </c>
      <c r="AU182" s="190" t="s">
        <v>82</v>
      </c>
      <c r="AY182" s="18" t="s">
        <v>159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8" t="s">
        <v>80</v>
      </c>
      <c r="BK182" s="191">
        <f>ROUND(I182*H182,2)</f>
        <v>0</v>
      </c>
      <c r="BL182" s="18" t="s">
        <v>1394</v>
      </c>
      <c r="BM182" s="190" t="s">
        <v>1485</v>
      </c>
    </row>
    <row r="183" spans="1:65" s="2" customFormat="1" ht="11.25">
      <c r="A183" s="35"/>
      <c r="B183" s="36"/>
      <c r="C183" s="37"/>
      <c r="D183" s="192" t="s">
        <v>168</v>
      </c>
      <c r="E183" s="37"/>
      <c r="F183" s="193" t="s">
        <v>1483</v>
      </c>
      <c r="G183" s="37"/>
      <c r="H183" s="37"/>
      <c r="I183" s="194"/>
      <c r="J183" s="37"/>
      <c r="K183" s="37"/>
      <c r="L183" s="40"/>
      <c r="M183" s="195"/>
      <c r="N183" s="196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168</v>
      </c>
      <c r="AU183" s="18" t="s">
        <v>82</v>
      </c>
    </row>
    <row r="184" spans="1:65" s="13" customFormat="1" ht="11.25">
      <c r="B184" s="199"/>
      <c r="C184" s="200"/>
      <c r="D184" s="192" t="s">
        <v>172</v>
      </c>
      <c r="E184" s="201" t="s">
        <v>19</v>
      </c>
      <c r="F184" s="202" t="s">
        <v>1486</v>
      </c>
      <c r="G184" s="200"/>
      <c r="H184" s="201" t="s">
        <v>19</v>
      </c>
      <c r="I184" s="203"/>
      <c r="J184" s="200"/>
      <c r="K184" s="200"/>
      <c r="L184" s="204"/>
      <c r="M184" s="205"/>
      <c r="N184" s="206"/>
      <c r="O184" s="206"/>
      <c r="P184" s="206"/>
      <c r="Q184" s="206"/>
      <c r="R184" s="206"/>
      <c r="S184" s="206"/>
      <c r="T184" s="207"/>
      <c r="AT184" s="208" t="s">
        <v>172</v>
      </c>
      <c r="AU184" s="208" t="s">
        <v>82</v>
      </c>
      <c r="AV184" s="13" t="s">
        <v>80</v>
      </c>
      <c r="AW184" s="13" t="s">
        <v>35</v>
      </c>
      <c r="AX184" s="13" t="s">
        <v>73</v>
      </c>
      <c r="AY184" s="208" t="s">
        <v>159</v>
      </c>
    </row>
    <row r="185" spans="1:65" s="14" customFormat="1" ht="11.25">
      <c r="B185" s="209"/>
      <c r="C185" s="210"/>
      <c r="D185" s="192" t="s">
        <v>172</v>
      </c>
      <c r="E185" s="211" t="s">
        <v>19</v>
      </c>
      <c r="F185" s="212" t="s">
        <v>1487</v>
      </c>
      <c r="G185" s="210"/>
      <c r="H185" s="213">
        <v>75</v>
      </c>
      <c r="I185" s="214"/>
      <c r="J185" s="210"/>
      <c r="K185" s="210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172</v>
      </c>
      <c r="AU185" s="219" t="s">
        <v>82</v>
      </c>
      <c r="AV185" s="14" t="s">
        <v>82</v>
      </c>
      <c r="AW185" s="14" t="s">
        <v>35</v>
      </c>
      <c r="AX185" s="14" t="s">
        <v>73</v>
      </c>
      <c r="AY185" s="219" t="s">
        <v>159</v>
      </c>
    </row>
    <row r="186" spans="1:65" s="15" customFormat="1" ht="11.25">
      <c r="B186" s="220"/>
      <c r="C186" s="221"/>
      <c r="D186" s="192" t="s">
        <v>172</v>
      </c>
      <c r="E186" s="222" t="s">
        <v>19</v>
      </c>
      <c r="F186" s="223" t="s">
        <v>175</v>
      </c>
      <c r="G186" s="221"/>
      <c r="H186" s="224">
        <v>75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172</v>
      </c>
      <c r="AU186" s="230" t="s">
        <v>82</v>
      </c>
      <c r="AV186" s="15" t="s">
        <v>166</v>
      </c>
      <c r="AW186" s="15" t="s">
        <v>35</v>
      </c>
      <c r="AX186" s="15" t="s">
        <v>80</v>
      </c>
      <c r="AY186" s="230" t="s">
        <v>159</v>
      </c>
    </row>
    <row r="187" spans="1:65" s="2" customFormat="1" ht="16.5" customHeight="1">
      <c r="A187" s="35"/>
      <c r="B187" s="36"/>
      <c r="C187" s="179" t="s">
        <v>266</v>
      </c>
      <c r="D187" s="179" t="s">
        <v>161</v>
      </c>
      <c r="E187" s="180" t="s">
        <v>1488</v>
      </c>
      <c r="F187" s="181" t="s">
        <v>1489</v>
      </c>
      <c r="G187" s="182" t="s">
        <v>1484</v>
      </c>
      <c r="H187" s="183">
        <v>300</v>
      </c>
      <c r="I187" s="184"/>
      <c r="J187" s="185">
        <f>ROUND(I187*H187,2)</f>
        <v>0</v>
      </c>
      <c r="K187" s="181" t="s">
        <v>19</v>
      </c>
      <c r="L187" s="40"/>
      <c r="M187" s="186" t="s">
        <v>19</v>
      </c>
      <c r="N187" s="187" t="s">
        <v>44</v>
      </c>
      <c r="O187" s="65"/>
      <c r="P187" s="188">
        <f>O187*H187</f>
        <v>0</v>
      </c>
      <c r="Q187" s="188">
        <v>0</v>
      </c>
      <c r="R187" s="188">
        <f>Q187*H187</f>
        <v>0</v>
      </c>
      <c r="S187" s="188">
        <v>0</v>
      </c>
      <c r="T187" s="18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0" t="s">
        <v>1394</v>
      </c>
      <c r="AT187" s="190" t="s">
        <v>161</v>
      </c>
      <c r="AU187" s="190" t="s">
        <v>82</v>
      </c>
      <c r="AY187" s="18" t="s">
        <v>159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8" t="s">
        <v>80</v>
      </c>
      <c r="BK187" s="191">
        <f>ROUND(I187*H187,2)</f>
        <v>0</v>
      </c>
      <c r="BL187" s="18" t="s">
        <v>1394</v>
      </c>
      <c r="BM187" s="190" t="s">
        <v>1490</v>
      </c>
    </row>
    <row r="188" spans="1:65" s="2" customFormat="1" ht="11.25">
      <c r="A188" s="35"/>
      <c r="B188" s="36"/>
      <c r="C188" s="37"/>
      <c r="D188" s="192" t="s">
        <v>168</v>
      </c>
      <c r="E188" s="37"/>
      <c r="F188" s="193" t="s">
        <v>1489</v>
      </c>
      <c r="G188" s="37"/>
      <c r="H188" s="37"/>
      <c r="I188" s="194"/>
      <c r="J188" s="37"/>
      <c r="K188" s="37"/>
      <c r="L188" s="40"/>
      <c r="M188" s="195"/>
      <c r="N188" s="196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168</v>
      </c>
      <c r="AU188" s="18" t="s">
        <v>82</v>
      </c>
    </row>
    <row r="189" spans="1:65" s="13" customFormat="1" ht="11.25">
      <c r="B189" s="199"/>
      <c r="C189" s="200"/>
      <c r="D189" s="192" t="s">
        <v>172</v>
      </c>
      <c r="E189" s="201" t="s">
        <v>19</v>
      </c>
      <c r="F189" s="202" t="s">
        <v>1491</v>
      </c>
      <c r="G189" s="200"/>
      <c r="H189" s="201" t="s">
        <v>19</v>
      </c>
      <c r="I189" s="203"/>
      <c r="J189" s="200"/>
      <c r="K189" s="200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172</v>
      </c>
      <c r="AU189" s="208" t="s">
        <v>82</v>
      </c>
      <c r="AV189" s="13" t="s">
        <v>80</v>
      </c>
      <c r="AW189" s="13" t="s">
        <v>35</v>
      </c>
      <c r="AX189" s="13" t="s">
        <v>73</v>
      </c>
      <c r="AY189" s="208" t="s">
        <v>159</v>
      </c>
    </row>
    <row r="190" spans="1:65" s="14" customFormat="1" ht="11.25">
      <c r="B190" s="209"/>
      <c r="C190" s="210"/>
      <c r="D190" s="192" t="s">
        <v>172</v>
      </c>
      <c r="E190" s="211" t="s">
        <v>19</v>
      </c>
      <c r="F190" s="212" t="s">
        <v>1492</v>
      </c>
      <c r="G190" s="210"/>
      <c r="H190" s="213">
        <v>300</v>
      </c>
      <c r="I190" s="214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172</v>
      </c>
      <c r="AU190" s="219" t="s">
        <v>82</v>
      </c>
      <c r="AV190" s="14" t="s">
        <v>82</v>
      </c>
      <c r="AW190" s="14" t="s">
        <v>35</v>
      </c>
      <c r="AX190" s="14" t="s">
        <v>73</v>
      </c>
      <c r="AY190" s="219" t="s">
        <v>159</v>
      </c>
    </row>
    <row r="191" spans="1:65" s="15" customFormat="1" ht="11.25">
      <c r="B191" s="220"/>
      <c r="C191" s="221"/>
      <c r="D191" s="192" t="s">
        <v>172</v>
      </c>
      <c r="E191" s="222" t="s">
        <v>19</v>
      </c>
      <c r="F191" s="223" t="s">
        <v>175</v>
      </c>
      <c r="G191" s="221"/>
      <c r="H191" s="224">
        <v>300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172</v>
      </c>
      <c r="AU191" s="230" t="s">
        <v>82</v>
      </c>
      <c r="AV191" s="15" t="s">
        <v>166</v>
      </c>
      <c r="AW191" s="15" t="s">
        <v>35</v>
      </c>
      <c r="AX191" s="15" t="s">
        <v>80</v>
      </c>
      <c r="AY191" s="230" t="s">
        <v>159</v>
      </c>
    </row>
    <row r="192" spans="1:65" s="2" customFormat="1" ht="21.75" customHeight="1">
      <c r="A192" s="35"/>
      <c r="B192" s="36"/>
      <c r="C192" s="179" t="s">
        <v>8</v>
      </c>
      <c r="D192" s="179" t="s">
        <v>161</v>
      </c>
      <c r="E192" s="180" t="s">
        <v>1493</v>
      </c>
      <c r="F192" s="181" t="s">
        <v>1494</v>
      </c>
      <c r="G192" s="182" t="s">
        <v>1484</v>
      </c>
      <c r="H192" s="183">
        <v>20</v>
      </c>
      <c r="I192" s="184"/>
      <c r="J192" s="185">
        <f>ROUND(I192*H192,2)</f>
        <v>0</v>
      </c>
      <c r="K192" s="181" t="s">
        <v>19</v>
      </c>
      <c r="L192" s="40"/>
      <c r="M192" s="186" t="s">
        <v>19</v>
      </c>
      <c r="N192" s="187" t="s">
        <v>44</v>
      </c>
      <c r="O192" s="65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0" t="s">
        <v>1394</v>
      </c>
      <c r="AT192" s="190" t="s">
        <v>161</v>
      </c>
      <c r="AU192" s="190" t="s">
        <v>82</v>
      </c>
      <c r="AY192" s="18" t="s">
        <v>159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80</v>
      </c>
      <c r="BK192" s="191">
        <f>ROUND(I192*H192,2)</f>
        <v>0</v>
      </c>
      <c r="BL192" s="18" t="s">
        <v>1394</v>
      </c>
      <c r="BM192" s="190" t="s">
        <v>1495</v>
      </c>
    </row>
    <row r="193" spans="1:65" s="2" customFormat="1" ht="11.25">
      <c r="A193" s="35"/>
      <c r="B193" s="36"/>
      <c r="C193" s="37"/>
      <c r="D193" s="192" t="s">
        <v>168</v>
      </c>
      <c r="E193" s="37"/>
      <c r="F193" s="193" t="s">
        <v>1494</v>
      </c>
      <c r="G193" s="37"/>
      <c r="H193" s="37"/>
      <c r="I193" s="194"/>
      <c r="J193" s="37"/>
      <c r="K193" s="37"/>
      <c r="L193" s="40"/>
      <c r="M193" s="195"/>
      <c r="N193" s="196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168</v>
      </c>
      <c r="AU193" s="18" t="s">
        <v>82</v>
      </c>
    </row>
    <row r="194" spans="1:65" s="13" customFormat="1" ht="11.25">
      <c r="B194" s="199"/>
      <c r="C194" s="200"/>
      <c r="D194" s="192" t="s">
        <v>172</v>
      </c>
      <c r="E194" s="201" t="s">
        <v>19</v>
      </c>
      <c r="F194" s="202" t="s">
        <v>1496</v>
      </c>
      <c r="G194" s="200"/>
      <c r="H194" s="201" t="s">
        <v>19</v>
      </c>
      <c r="I194" s="203"/>
      <c r="J194" s="200"/>
      <c r="K194" s="200"/>
      <c r="L194" s="204"/>
      <c r="M194" s="205"/>
      <c r="N194" s="206"/>
      <c r="O194" s="206"/>
      <c r="P194" s="206"/>
      <c r="Q194" s="206"/>
      <c r="R194" s="206"/>
      <c r="S194" s="206"/>
      <c r="T194" s="207"/>
      <c r="AT194" s="208" t="s">
        <v>172</v>
      </c>
      <c r="AU194" s="208" t="s">
        <v>82</v>
      </c>
      <c r="AV194" s="13" t="s">
        <v>80</v>
      </c>
      <c r="AW194" s="13" t="s">
        <v>35</v>
      </c>
      <c r="AX194" s="13" t="s">
        <v>73</v>
      </c>
      <c r="AY194" s="208" t="s">
        <v>159</v>
      </c>
    </row>
    <row r="195" spans="1:65" s="14" customFormat="1" ht="11.25">
      <c r="B195" s="209"/>
      <c r="C195" s="210"/>
      <c r="D195" s="192" t="s">
        <v>172</v>
      </c>
      <c r="E195" s="211" t="s">
        <v>19</v>
      </c>
      <c r="F195" s="212" t="s">
        <v>1497</v>
      </c>
      <c r="G195" s="210"/>
      <c r="H195" s="213">
        <v>20</v>
      </c>
      <c r="I195" s="214"/>
      <c r="J195" s="210"/>
      <c r="K195" s="210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172</v>
      </c>
      <c r="AU195" s="219" t="s">
        <v>82</v>
      </c>
      <c r="AV195" s="14" t="s">
        <v>82</v>
      </c>
      <c r="AW195" s="14" t="s">
        <v>35</v>
      </c>
      <c r="AX195" s="14" t="s">
        <v>73</v>
      </c>
      <c r="AY195" s="219" t="s">
        <v>159</v>
      </c>
    </row>
    <row r="196" spans="1:65" s="15" customFormat="1" ht="11.25">
      <c r="B196" s="220"/>
      <c r="C196" s="221"/>
      <c r="D196" s="192" t="s">
        <v>172</v>
      </c>
      <c r="E196" s="222" t="s">
        <v>19</v>
      </c>
      <c r="F196" s="223" t="s">
        <v>175</v>
      </c>
      <c r="G196" s="221"/>
      <c r="H196" s="224">
        <v>20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172</v>
      </c>
      <c r="AU196" s="230" t="s">
        <v>82</v>
      </c>
      <c r="AV196" s="15" t="s">
        <v>166</v>
      </c>
      <c r="AW196" s="15" t="s">
        <v>35</v>
      </c>
      <c r="AX196" s="15" t="s">
        <v>80</v>
      </c>
      <c r="AY196" s="230" t="s">
        <v>159</v>
      </c>
    </row>
    <row r="197" spans="1:65" s="2" customFormat="1" ht="16.5" customHeight="1">
      <c r="A197" s="35"/>
      <c r="B197" s="36"/>
      <c r="C197" s="179" t="s">
        <v>277</v>
      </c>
      <c r="D197" s="179" t="s">
        <v>161</v>
      </c>
      <c r="E197" s="180" t="s">
        <v>368</v>
      </c>
      <c r="F197" s="181" t="s">
        <v>1498</v>
      </c>
      <c r="G197" s="182" t="s">
        <v>1484</v>
      </c>
      <c r="H197" s="183">
        <v>70</v>
      </c>
      <c r="I197" s="184"/>
      <c r="J197" s="185">
        <f>ROUND(I197*H197,2)</f>
        <v>0</v>
      </c>
      <c r="K197" s="181" t="s">
        <v>19</v>
      </c>
      <c r="L197" s="40"/>
      <c r="M197" s="186" t="s">
        <v>19</v>
      </c>
      <c r="N197" s="187" t="s">
        <v>44</v>
      </c>
      <c r="O197" s="65"/>
      <c r="P197" s="188">
        <f>O197*H197</f>
        <v>0</v>
      </c>
      <c r="Q197" s="188">
        <v>0</v>
      </c>
      <c r="R197" s="188">
        <f>Q197*H197</f>
        <v>0</v>
      </c>
      <c r="S197" s="188">
        <v>0</v>
      </c>
      <c r="T197" s="18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0" t="s">
        <v>1394</v>
      </c>
      <c r="AT197" s="190" t="s">
        <v>161</v>
      </c>
      <c r="AU197" s="190" t="s">
        <v>82</v>
      </c>
      <c r="AY197" s="18" t="s">
        <v>159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8" t="s">
        <v>80</v>
      </c>
      <c r="BK197" s="191">
        <f>ROUND(I197*H197,2)</f>
        <v>0</v>
      </c>
      <c r="BL197" s="18" t="s">
        <v>1394</v>
      </c>
      <c r="BM197" s="190" t="s">
        <v>1499</v>
      </c>
    </row>
    <row r="198" spans="1:65" s="2" customFormat="1" ht="11.25">
      <c r="A198" s="35"/>
      <c r="B198" s="36"/>
      <c r="C198" s="37"/>
      <c r="D198" s="192" t="s">
        <v>168</v>
      </c>
      <c r="E198" s="37"/>
      <c r="F198" s="193" t="s">
        <v>1498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168</v>
      </c>
      <c r="AU198" s="18" t="s">
        <v>82</v>
      </c>
    </row>
    <row r="199" spans="1:65" s="13" customFormat="1" ht="11.25">
      <c r="B199" s="199"/>
      <c r="C199" s="200"/>
      <c r="D199" s="192" t="s">
        <v>172</v>
      </c>
      <c r="E199" s="201" t="s">
        <v>19</v>
      </c>
      <c r="F199" s="202" t="s">
        <v>1500</v>
      </c>
      <c r="G199" s="200"/>
      <c r="H199" s="201" t="s">
        <v>19</v>
      </c>
      <c r="I199" s="203"/>
      <c r="J199" s="200"/>
      <c r="K199" s="200"/>
      <c r="L199" s="204"/>
      <c r="M199" s="205"/>
      <c r="N199" s="206"/>
      <c r="O199" s="206"/>
      <c r="P199" s="206"/>
      <c r="Q199" s="206"/>
      <c r="R199" s="206"/>
      <c r="S199" s="206"/>
      <c r="T199" s="207"/>
      <c r="AT199" s="208" t="s">
        <v>172</v>
      </c>
      <c r="AU199" s="208" t="s">
        <v>82</v>
      </c>
      <c r="AV199" s="13" t="s">
        <v>80</v>
      </c>
      <c r="AW199" s="13" t="s">
        <v>35</v>
      </c>
      <c r="AX199" s="13" t="s">
        <v>73</v>
      </c>
      <c r="AY199" s="208" t="s">
        <v>159</v>
      </c>
    </row>
    <row r="200" spans="1:65" s="14" customFormat="1" ht="11.25">
      <c r="B200" s="209"/>
      <c r="C200" s="210"/>
      <c r="D200" s="192" t="s">
        <v>172</v>
      </c>
      <c r="E200" s="211" t="s">
        <v>19</v>
      </c>
      <c r="F200" s="212" t="s">
        <v>1501</v>
      </c>
      <c r="G200" s="210"/>
      <c r="H200" s="213">
        <v>10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172</v>
      </c>
      <c r="AU200" s="219" t="s">
        <v>82</v>
      </c>
      <c r="AV200" s="14" t="s">
        <v>82</v>
      </c>
      <c r="AW200" s="14" t="s">
        <v>35</v>
      </c>
      <c r="AX200" s="14" t="s">
        <v>73</v>
      </c>
      <c r="AY200" s="219" t="s">
        <v>159</v>
      </c>
    </row>
    <row r="201" spans="1:65" s="14" customFormat="1" ht="11.25">
      <c r="B201" s="209"/>
      <c r="C201" s="210"/>
      <c r="D201" s="192" t="s">
        <v>172</v>
      </c>
      <c r="E201" s="211" t="s">
        <v>19</v>
      </c>
      <c r="F201" s="212" t="s">
        <v>1502</v>
      </c>
      <c r="G201" s="210"/>
      <c r="H201" s="213">
        <v>20</v>
      </c>
      <c r="I201" s="214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172</v>
      </c>
      <c r="AU201" s="219" t="s">
        <v>82</v>
      </c>
      <c r="AV201" s="14" t="s">
        <v>82</v>
      </c>
      <c r="AW201" s="14" t="s">
        <v>35</v>
      </c>
      <c r="AX201" s="14" t="s">
        <v>73</v>
      </c>
      <c r="AY201" s="219" t="s">
        <v>159</v>
      </c>
    </row>
    <row r="202" spans="1:65" s="14" customFormat="1" ht="11.25">
      <c r="B202" s="209"/>
      <c r="C202" s="210"/>
      <c r="D202" s="192" t="s">
        <v>172</v>
      </c>
      <c r="E202" s="211" t="s">
        <v>19</v>
      </c>
      <c r="F202" s="212" t="s">
        <v>1503</v>
      </c>
      <c r="G202" s="210"/>
      <c r="H202" s="213">
        <v>20</v>
      </c>
      <c r="I202" s="214"/>
      <c r="J202" s="210"/>
      <c r="K202" s="210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172</v>
      </c>
      <c r="AU202" s="219" t="s">
        <v>82</v>
      </c>
      <c r="AV202" s="14" t="s">
        <v>82</v>
      </c>
      <c r="AW202" s="14" t="s">
        <v>35</v>
      </c>
      <c r="AX202" s="14" t="s">
        <v>73</v>
      </c>
      <c r="AY202" s="219" t="s">
        <v>159</v>
      </c>
    </row>
    <row r="203" spans="1:65" s="14" customFormat="1" ht="11.25">
      <c r="B203" s="209"/>
      <c r="C203" s="210"/>
      <c r="D203" s="192" t="s">
        <v>172</v>
      </c>
      <c r="E203" s="211" t="s">
        <v>19</v>
      </c>
      <c r="F203" s="212" t="s">
        <v>1504</v>
      </c>
      <c r="G203" s="210"/>
      <c r="H203" s="213">
        <v>20</v>
      </c>
      <c r="I203" s="214"/>
      <c r="J203" s="210"/>
      <c r="K203" s="210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172</v>
      </c>
      <c r="AU203" s="219" t="s">
        <v>82</v>
      </c>
      <c r="AV203" s="14" t="s">
        <v>82</v>
      </c>
      <c r="AW203" s="14" t="s">
        <v>35</v>
      </c>
      <c r="AX203" s="14" t="s">
        <v>73</v>
      </c>
      <c r="AY203" s="219" t="s">
        <v>159</v>
      </c>
    </row>
    <row r="204" spans="1:65" s="15" customFormat="1" ht="11.25">
      <c r="B204" s="220"/>
      <c r="C204" s="221"/>
      <c r="D204" s="192" t="s">
        <v>172</v>
      </c>
      <c r="E204" s="222" t="s">
        <v>19</v>
      </c>
      <c r="F204" s="223" t="s">
        <v>175</v>
      </c>
      <c r="G204" s="221"/>
      <c r="H204" s="224">
        <v>70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172</v>
      </c>
      <c r="AU204" s="230" t="s">
        <v>82</v>
      </c>
      <c r="AV204" s="15" t="s">
        <v>166</v>
      </c>
      <c r="AW204" s="15" t="s">
        <v>35</v>
      </c>
      <c r="AX204" s="15" t="s">
        <v>80</v>
      </c>
      <c r="AY204" s="230" t="s">
        <v>159</v>
      </c>
    </row>
    <row r="205" spans="1:65" s="2" customFormat="1" ht="16.5" customHeight="1">
      <c r="A205" s="35"/>
      <c r="B205" s="36"/>
      <c r="C205" s="179" t="s">
        <v>285</v>
      </c>
      <c r="D205" s="179" t="s">
        <v>161</v>
      </c>
      <c r="E205" s="180" t="s">
        <v>373</v>
      </c>
      <c r="F205" s="181" t="s">
        <v>1505</v>
      </c>
      <c r="G205" s="182" t="s">
        <v>617</v>
      </c>
      <c r="H205" s="183">
        <v>200</v>
      </c>
      <c r="I205" s="184"/>
      <c r="J205" s="185">
        <f>ROUND(I205*H205,2)</f>
        <v>0</v>
      </c>
      <c r="K205" s="181" t="s">
        <v>19</v>
      </c>
      <c r="L205" s="40"/>
      <c r="M205" s="186" t="s">
        <v>19</v>
      </c>
      <c r="N205" s="187" t="s">
        <v>44</v>
      </c>
      <c r="O205" s="65"/>
      <c r="P205" s="188">
        <f>O205*H205</f>
        <v>0</v>
      </c>
      <c r="Q205" s="188">
        <v>0</v>
      </c>
      <c r="R205" s="188">
        <f>Q205*H205</f>
        <v>0</v>
      </c>
      <c r="S205" s="188">
        <v>0</v>
      </c>
      <c r="T205" s="18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0" t="s">
        <v>1394</v>
      </c>
      <c r="AT205" s="190" t="s">
        <v>161</v>
      </c>
      <c r="AU205" s="190" t="s">
        <v>82</v>
      </c>
      <c r="AY205" s="18" t="s">
        <v>159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8" t="s">
        <v>80</v>
      </c>
      <c r="BK205" s="191">
        <f>ROUND(I205*H205,2)</f>
        <v>0</v>
      </c>
      <c r="BL205" s="18" t="s">
        <v>1394</v>
      </c>
      <c r="BM205" s="190" t="s">
        <v>1506</v>
      </c>
    </row>
    <row r="206" spans="1:65" s="2" customFormat="1" ht="11.25">
      <c r="A206" s="35"/>
      <c r="B206" s="36"/>
      <c r="C206" s="37"/>
      <c r="D206" s="192" t="s">
        <v>168</v>
      </c>
      <c r="E206" s="37"/>
      <c r="F206" s="193" t="s">
        <v>1505</v>
      </c>
      <c r="G206" s="37"/>
      <c r="H206" s="37"/>
      <c r="I206" s="194"/>
      <c r="J206" s="37"/>
      <c r="K206" s="37"/>
      <c r="L206" s="40"/>
      <c r="M206" s="195"/>
      <c r="N206" s="196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168</v>
      </c>
      <c r="AU206" s="18" t="s">
        <v>82</v>
      </c>
    </row>
    <row r="207" spans="1:65" s="13" customFormat="1" ht="11.25">
      <c r="B207" s="199"/>
      <c r="C207" s="200"/>
      <c r="D207" s="192" t="s">
        <v>172</v>
      </c>
      <c r="E207" s="201" t="s">
        <v>19</v>
      </c>
      <c r="F207" s="202" t="s">
        <v>1507</v>
      </c>
      <c r="G207" s="200"/>
      <c r="H207" s="201" t="s">
        <v>19</v>
      </c>
      <c r="I207" s="203"/>
      <c r="J207" s="200"/>
      <c r="K207" s="200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172</v>
      </c>
      <c r="AU207" s="208" t="s">
        <v>82</v>
      </c>
      <c r="AV207" s="13" t="s">
        <v>80</v>
      </c>
      <c r="AW207" s="13" t="s">
        <v>35</v>
      </c>
      <c r="AX207" s="13" t="s">
        <v>73</v>
      </c>
      <c r="AY207" s="208" t="s">
        <v>159</v>
      </c>
    </row>
    <row r="208" spans="1:65" s="14" customFormat="1" ht="11.25">
      <c r="B208" s="209"/>
      <c r="C208" s="210"/>
      <c r="D208" s="192" t="s">
        <v>172</v>
      </c>
      <c r="E208" s="211" t="s">
        <v>19</v>
      </c>
      <c r="F208" s="212" t="s">
        <v>1508</v>
      </c>
      <c r="G208" s="210"/>
      <c r="H208" s="213">
        <v>200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172</v>
      </c>
      <c r="AU208" s="219" t="s">
        <v>82</v>
      </c>
      <c r="AV208" s="14" t="s">
        <v>82</v>
      </c>
      <c r="AW208" s="14" t="s">
        <v>35</v>
      </c>
      <c r="AX208" s="14" t="s">
        <v>73</v>
      </c>
      <c r="AY208" s="219" t="s">
        <v>159</v>
      </c>
    </row>
    <row r="209" spans="1:65" s="15" customFormat="1" ht="11.25">
      <c r="B209" s="220"/>
      <c r="C209" s="221"/>
      <c r="D209" s="192" t="s">
        <v>172</v>
      </c>
      <c r="E209" s="222" t="s">
        <v>19</v>
      </c>
      <c r="F209" s="223" t="s">
        <v>175</v>
      </c>
      <c r="G209" s="221"/>
      <c r="H209" s="224">
        <v>200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172</v>
      </c>
      <c r="AU209" s="230" t="s">
        <v>82</v>
      </c>
      <c r="AV209" s="15" t="s">
        <v>166</v>
      </c>
      <c r="AW209" s="15" t="s">
        <v>35</v>
      </c>
      <c r="AX209" s="15" t="s">
        <v>80</v>
      </c>
      <c r="AY209" s="230" t="s">
        <v>159</v>
      </c>
    </row>
    <row r="210" spans="1:65" s="2" customFormat="1" ht="16.5" customHeight="1">
      <c r="A210" s="35"/>
      <c r="B210" s="36"/>
      <c r="C210" s="179" t="s">
        <v>292</v>
      </c>
      <c r="D210" s="179" t="s">
        <v>161</v>
      </c>
      <c r="E210" s="180" t="s">
        <v>1509</v>
      </c>
      <c r="F210" s="181" t="s">
        <v>1505</v>
      </c>
      <c r="G210" s="182" t="s">
        <v>617</v>
      </c>
      <c r="H210" s="183">
        <v>400</v>
      </c>
      <c r="I210" s="184"/>
      <c r="J210" s="185">
        <f>ROUND(I210*H210,2)</f>
        <v>0</v>
      </c>
      <c r="K210" s="181" t="s">
        <v>19</v>
      </c>
      <c r="L210" s="40"/>
      <c r="M210" s="186" t="s">
        <v>19</v>
      </c>
      <c r="N210" s="187" t="s">
        <v>44</v>
      </c>
      <c r="O210" s="65"/>
      <c r="P210" s="188">
        <f>O210*H210</f>
        <v>0</v>
      </c>
      <c r="Q210" s="188">
        <v>0</v>
      </c>
      <c r="R210" s="188">
        <f>Q210*H210</f>
        <v>0</v>
      </c>
      <c r="S210" s="188">
        <v>0</v>
      </c>
      <c r="T210" s="18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0" t="s">
        <v>1394</v>
      </c>
      <c r="AT210" s="190" t="s">
        <v>161</v>
      </c>
      <c r="AU210" s="190" t="s">
        <v>82</v>
      </c>
      <c r="AY210" s="18" t="s">
        <v>159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8" t="s">
        <v>80</v>
      </c>
      <c r="BK210" s="191">
        <f>ROUND(I210*H210,2)</f>
        <v>0</v>
      </c>
      <c r="BL210" s="18" t="s">
        <v>1394</v>
      </c>
      <c r="BM210" s="190" t="s">
        <v>1510</v>
      </c>
    </row>
    <row r="211" spans="1:65" s="2" customFormat="1" ht="11.25">
      <c r="A211" s="35"/>
      <c r="B211" s="36"/>
      <c r="C211" s="37"/>
      <c r="D211" s="192" t="s">
        <v>168</v>
      </c>
      <c r="E211" s="37"/>
      <c r="F211" s="193" t="s">
        <v>1511</v>
      </c>
      <c r="G211" s="37"/>
      <c r="H211" s="37"/>
      <c r="I211" s="194"/>
      <c r="J211" s="37"/>
      <c r="K211" s="37"/>
      <c r="L211" s="40"/>
      <c r="M211" s="195"/>
      <c r="N211" s="196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168</v>
      </c>
      <c r="AU211" s="18" t="s">
        <v>82</v>
      </c>
    </row>
    <row r="212" spans="1:65" s="13" customFormat="1" ht="11.25">
      <c r="B212" s="199"/>
      <c r="C212" s="200"/>
      <c r="D212" s="192" t="s">
        <v>172</v>
      </c>
      <c r="E212" s="201" t="s">
        <v>19</v>
      </c>
      <c r="F212" s="202" t="s">
        <v>1512</v>
      </c>
      <c r="G212" s="200"/>
      <c r="H212" s="201" t="s">
        <v>19</v>
      </c>
      <c r="I212" s="203"/>
      <c r="J212" s="200"/>
      <c r="K212" s="200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172</v>
      </c>
      <c r="AU212" s="208" t="s">
        <v>82</v>
      </c>
      <c r="AV212" s="13" t="s">
        <v>80</v>
      </c>
      <c r="AW212" s="13" t="s">
        <v>35</v>
      </c>
      <c r="AX212" s="13" t="s">
        <v>73</v>
      </c>
      <c r="AY212" s="208" t="s">
        <v>159</v>
      </c>
    </row>
    <row r="213" spans="1:65" s="14" customFormat="1" ht="11.25">
      <c r="B213" s="209"/>
      <c r="C213" s="210"/>
      <c r="D213" s="192" t="s">
        <v>172</v>
      </c>
      <c r="E213" s="211" t="s">
        <v>19</v>
      </c>
      <c r="F213" s="212" t="s">
        <v>1513</v>
      </c>
      <c r="G213" s="210"/>
      <c r="H213" s="213">
        <v>400</v>
      </c>
      <c r="I213" s="214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172</v>
      </c>
      <c r="AU213" s="219" t="s">
        <v>82</v>
      </c>
      <c r="AV213" s="14" t="s">
        <v>82</v>
      </c>
      <c r="AW213" s="14" t="s">
        <v>35</v>
      </c>
      <c r="AX213" s="14" t="s">
        <v>73</v>
      </c>
      <c r="AY213" s="219" t="s">
        <v>159</v>
      </c>
    </row>
    <row r="214" spans="1:65" s="15" customFormat="1" ht="11.25">
      <c r="B214" s="220"/>
      <c r="C214" s="221"/>
      <c r="D214" s="192" t="s">
        <v>172</v>
      </c>
      <c r="E214" s="222" t="s">
        <v>19</v>
      </c>
      <c r="F214" s="223" t="s">
        <v>175</v>
      </c>
      <c r="G214" s="221"/>
      <c r="H214" s="224">
        <v>400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172</v>
      </c>
      <c r="AU214" s="230" t="s">
        <v>82</v>
      </c>
      <c r="AV214" s="15" t="s">
        <v>166</v>
      </c>
      <c r="AW214" s="15" t="s">
        <v>35</v>
      </c>
      <c r="AX214" s="15" t="s">
        <v>80</v>
      </c>
      <c r="AY214" s="230" t="s">
        <v>159</v>
      </c>
    </row>
    <row r="215" spans="1:65" s="2" customFormat="1" ht="16.5" customHeight="1">
      <c r="A215" s="35"/>
      <c r="B215" s="36"/>
      <c r="C215" s="179" t="s">
        <v>300</v>
      </c>
      <c r="D215" s="179" t="s">
        <v>161</v>
      </c>
      <c r="E215" s="180" t="s">
        <v>1514</v>
      </c>
      <c r="F215" s="181" t="s">
        <v>1515</v>
      </c>
      <c r="G215" s="182" t="s">
        <v>617</v>
      </c>
      <c r="H215" s="183">
        <v>200</v>
      </c>
      <c r="I215" s="184"/>
      <c r="J215" s="185">
        <f>ROUND(I215*H215,2)</f>
        <v>0</v>
      </c>
      <c r="K215" s="181" t="s">
        <v>19</v>
      </c>
      <c r="L215" s="40"/>
      <c r="M215" s="186" t="s">
        <v>19</v>
      </c>
      <c r="N215" s="187" t="s">
        <v>44</v>
      </c>
      <c r="O215" s="65"/>
      <c r="P215" s="188">
        <f>O215*H215</f>
        <v>0</v>
      </c>
      <c r="Q215" s="188">
        <v>0</v>
      </c>
      <c r="R215" s="188">
        <f>Q215*H215</f>
        <v>0</v>
      </c>
      <c r="S215" s="188">
        <v>0</v>
      </c>
      <c r="T215" s="18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0" t="s">
        <v>1394</v>
      </c>
      <c r="AT215" s="190" t="s">
        <v>161</v>
      </c>
      <c r="AU215" s="190" t="s">
        <v>82</v>
      </c>
      <c r="AY215" s="18" t="s">
        <v>159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8" t="s">
        <v>80</v>
      </c>
      <c r="BK215" s="191">
        <f>ROUND(I215*H215,2)</f>
        <v>0</v>
      </c>
      <c r="BL215" s="18" t="s">
        <v>1394</v>
      </c>
      <c r="BM215" s="190" t="s">
        <v>1516</v>
      </c>
    </row>
    <row r="216" spans="1:65" s="2" customFormat="1" ht="11.25">
      <c r="A216" s="35"/>
      <c r="B216" s="36"/>
      <c r="C216" s="37"/>
      <c r="D216" s="192" t="s">
        <v>168</v>
      </c>
      <c r="E216" s="37"/>
      <c r="F216" s="193" t="s">
        <v>1515</v>
      </c>
      <c r="G216" s="37"/>
      <c r="H216" s="37"/>
      <c r="I216" s="194"/>
      <c r="J216" s="37"/>
      <c r="K216" s="37"/>
      <c r="L216" s="40"/>
      <c r="M216" s="195"/>
      <c r="N216" s="196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168</v>
      </c>
      <c r="AU216" s="18" t="s">
        <v>82</v>
      </c>
    </row>
    <row r="217" spans="1:65" s="13" customFormat="1" ht="11.25">
      <c r="B217" s="199"/>
      <c r="C217" s="200"/>
      <c r="D217" s="192" t="s">
        <v>172</v>
      </c>
      <c r="E217" s="201" t="s">
        <v>19</v>
      </c>
      <c r="F217" s="202" t="s">
        <v>1517</v>
      </c>
      <c r="G217" s="200"/>
      <c r="H217" s="201" t="s">
        <v>19</v>
      </c>
      <c r="I217" s="203"/>
      <c r="J217" s="200"/>
      <c r="K217" s="200"/>
      <c r="L217" s="204"/>
      <c r="M217" s="205"/>
      <c r="N217" s="206"/>
      <c r="O217" s="206"/>
      <c r="P217" s="206"/>
      <c r="Q217" s="206"/>
      <c r="R217" s="206"/>
      <c r="S217" s="206"/>
      <c r="T217" s="207"/>
      <c r="AT217" s="208" t="s">
        <v>172</v>
      </c>
      <c r="AU217" s="208" t="s">
        <v>82</v>
      </c>
      <c r="AV217" s="13" t="s">
        <v>80</v>
      </c>
      <c r="AW217" s="13" t="s">
        <v>35</v>
      </c>
      <c r="AX217" s="13" t="s">
        <v>73</v>
      </c>
      <c r="AY217" s="208" t="s">
        <v>159</v>
      </c>
    </row>
    <row r="218" spans="1:65" s="14" customFormat="1" ht="11.25">
      <c r="B218" s="209"/>
      <c r="C218" s="210"/>
      <c r="D218" s="192" t="s">
        <v>172</v>
      </c>
      <c r="E218" s="211" t="s">
        <v>19</v>
      </c>
      <c r="F218" s="212" t="s">
        <v>1518</v>
      </c>
      <c r="G218" s="210"/>
      <c r="H218" s="213">
        <v>200</v>
      </c>
      <c r="I218" s="214"/>
      <c r="J218" s="210"/>
      <c r="K218" s="210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172</v>
      </c>
      <c r="AU218" s="219" t="s">
        <v>82</v>
      </c>
      <c r="AV218" s="14" t="s">
        <v>82</v>
      </c>
      <c r="AW218" s="14" t="s">
        <v>35</v>
      </c>
      <c r="AX218" s="14" t="s">
        <v>73</v>
      </c>
      <c r="AY218" s="219" t="s">
        <v>159</v>
      </c>
    </row>
    <row r="219" spans="1:65" s="15" customFormat="1" ht="11.25">
      <c r="B219" s="220"/>
      <c r="C219" s="221"/>
      <c r="D219" s="192" t="s">
        <v>172</v>
      </c>
      <c r="E219" s="222" t="s">
        <v>19</v>
      </c>
      <c r="F219" s="223" t="s">
        <v>175</v>
      </c>
      <c r="G219" s="221"/>
      <c r="H219" s="224">
        <v>200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172</v>
      </c>
      <c r="AU219" s="230" t="s">
        <v>82</v>
      </c>
      <c r="AV219" s="15" t="s">
        <v>166</v>
      </c>
      <c r="AW219" s="15" t="s">
        <v>35</v>
      </c>
      <c r="AX219" s="15" t="s">
        <v>80</v>
      </c>
      <c r="AY219" s="230" t="s">
        <v>159</v>
      </c>
    </row>
    <row r="220" spans="1:65" s="2" customFormat="1" ht="16.5" customHeight="1">
      <c r="A220" s="35"/>
      <c r="B220" s="36"/>
      <c r="C220" s="179" t="s">
        <v>306</v>
      </c>
      <c r="D220" s="179" t="s">
        <v>161</v>
      </c>
      <c r="E220" s="180" t="s">
        <v>1519</v>
      </c>
      <c r="F220" s="181" t="s">
        <v>1520</v>
      </c>
      <c r="G220" s="182" t="s">
        <v>617</v>
      </c>
      <c r="H220" s="183">
        <v>200</v>
      </c>
      <c r="I220" s="184"/>
      <c r="J220" s="185">
        <f>ROUND(I220*H220,2)</f>
        <v>0</v>
      </c>
      <c r="K220" s="181" t="s">
        <v>19</v>
      </c>
      <c r="L220" s="40"/>
      <c r="M220" s="186" t="s">
        <v>19</v>
      </c>
      <c r="N220" s="187" t="s">
        <v>44</v>
      </c>
      <c r="O220" s="65"/>
      <c r="P220" s="188">
        <f>O220*H220</f>
        <v>0</v>
      </c>
      <c r="Q220" s="188">
        <v>0</v>
      </c>
      <c r="R220" s="188">
        <f>Q220*H220</f>
        <v>0</v>
      </c>
      <c r="S220" s="188">
        <v>0</v>
      </c>
      <c r="T220" s="18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0" t="s">
        <v>1394</v>
      </c>
      <c r="AT220" s="190" t="s">
        <v>161</v>
      </c>
      <c r="AU220" s="190" t="s">
        <v>82</v>
      </c>
      <c r="AY220" s="18" t="s">
        <v>159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80</v>
      </c>
      <c r="BK220" s="191">
        <f>ROUND(I220*H220,2)</f>
        <v>0</v>
      </c>
      <c r="BL220" s="18" t="s">
        <v>1394</v>
      </c>
      <c r="BM220" s="190" t="s">
        <v>1521</v>
      </c>
    </row>
    <row r="221" spans="1:65" s="2" customFormat="1" ht="11.25">
      <c r="A221" s="35"/>
      <c r="B221" s="36"/>
      <c r="C221" s="37"/>
      <c r="D221" s="192" t="s">
        <v>168</v>
      </c>
      <c r="E221" s="37"/>
      <c r="F221" s="193" t="s">
        <v>1520</v>
      </c>
      <c r="G221" s="37"/>
      <c r="H221" s="37"/>
      <c r="I221" s="194"/>
      <c r="J221" s="37"/>
      <c r="K221" s="37"/>
      <c r="L221" s="40"/>
      <c r="M221" s="195"/>
      <c r="N221" s="196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168</v>
      </c>
      <c r="AU221" s="18" t="s">
        <v>82</v>
      </c>
    </row>
    <row r="222" spans="1:65" s="13" customFormat="1" ht="11.25">
      <c r="B222" s="199"/>
      <c r="C222" s="200"/>
      <c r="D222" s="192" t="s">
        <v>172</v>
      </c>
      <c r="E222" s="201" t="s">
        <v>19</v>
      </c>
      <c r="F222" s="202" t="s">
        <v>1507</v>
      </c>
      <c r="G222" s="200"/>
      <c r="H222" s="201" t="s">
        <v>19</v>
      </c>
      <c r="I222" s="203"/>
      <c r="J222" s="200"/>
      <c r="K222" s="200"/>
      <c r="L222" s="204"/>
      <c r="M222" s="205"/>
      <c r="N222" s="206"/>
      <c r="O222" s="206"/>
      <c r="P222" s="206"/>
      <c r="Q222" s="206"/>
      <c r="R222" s="206"/>
      <c r="S222" s="206"/>
      <c r="T222" s="207"/>
      <c r="AT222" s="208" t="s">
        <v>172</v>
      </c>
      <c r="AU222" s="208" t="s">
        <v>82</v>
      </c>
      <c r="AV222" s="13" t="s">
        <v>80</v>
      </c>
      <c r="AW222" s="13" t="s">
        <v>35</v>
      </c>
      <c r="AX222" s="13" t="s">
        <v>73</v>
      </c>
      <c r="AY222" s="208" t="s">
        <v>159</v>
      </c>
    </row>
    <row r="223" spans="1:65" s="14" customFormat="1" ht="11.25">
      <c r="B223" s="209"/>
      <c r="C223" s="210"/>
      <c r="D223" s="192" t="s">
        <v>172</v>
      </c>
      <c r="E223" s="211" t="s">
        <v>19</v>
      </c>
      <c r="F223" s="212" t="s">
        <v>1508</v>
      </c>
      <c r="G223" s="210"/>
      <c r="H223" s="213">
        <v>200</v>
      </c>
      <c r="I223" s="214"/>
      <c r="J223" s="210"/>
      <c r="K223" s="210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172</v>
      </c>
      <c r="AU223" s="219" t="s">
        <v>82</v>
      </c>
      <c r="AV223" s="14" t="s">
        <v>82</v>
      </c>
      <c r="AW223" s="14" t="s">
        <v>35</v>
      </c>
      <c r="AX223" s="14" t="s">
        <v>73</v>
      </c>
      <c r="AY223" s="219" t="s">
        <v>159</v>
      </c>
    </row>
    <row r="224" spans="1:65" s="15" customFormat="1" ht="11.25">
      <c r="B224" s="220"/>
      <c r="C224" s="221"/>
      <c r="D224" s="192" t="s">
        <v>172</v>
      </c>
      <c r="E224" s="222" t="s">
        <v>19</v>
      </c>
      <c r="F224" s="223" t="s">
        <v>175</v>
      </c>
      <c r="G224" s="221"/>
      <c r="H224" s="224">
        <v>200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172</v>
      </c>
      <c r="AU224" s="230" t="s">
        <v>82</v>
      </c>
      <c r="AV224" s="15" t="s">
        <v>166</v>
      </c>
      <c r="AW224" s="15" t="s">
        <v>35</v>
      </c>
      <c r="AX224" s="15" t="s">
        <v>80</v>
      </c>
      <c r="AY224" s="230" t="s">
        <v>159</v>
      </c>
    </row>
    <row r="225" spans="1:65" s="2" customFormat="1" ht="16.5" customHeight="1">
      <c r="A225" s="35"/>
      <c r="B225" s="36"/>
      <c r="C225" s="179" t="s">
        <v>7</v>
      </c>
      <c r="D225" s="179" t="s">
        <v>161</v>
      </c>
      <c r="E225" s="180" t="s">
        <v>1522</v>
      </c>
      <c r="F225" s="181" t="s">
        <v>1523</v>
      </c>
      <c r="G225" s="182" t="s">
        <v>617</v>
      </c>
      <c r="H225" s="183">
        <v>200</v>
      </c>
      <c r="I225" s="184"/>
      <c r="J225" s="185">
        <f>ROUND(I225*H225,2)</f>
        <v>0</v>
      </c>
      <c r="K225" s="181" t="s">
        <v>19</v>
      </c>
      <c r="L225" s="40"/>
      <c r="M225" s="186" t="s">
        <v>19</v>
      </c>
      <c r="N225" s="187" t="s">
        <v>44</v>
      </c>
      <c r="O225" s="65"/>
      <c r="P225" s="188">
        <f>O225*H225</f>
        <v>0</v>
      </c>
      <c r="Q225" s="188">
        <v>0</v>
      </c>
      <c r="R225" s="188">
        <f>Q225*H225</f>
        <v>0</v>
      </c>
      <c r="S225" s="188">
        <v>0</v>
      </c>
      <c r="T225" s="18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0" t="s">
        <v>1394</v>
      </c>
      <c r="AT225" s="190" t="s">
        <v>161</v>
      </c>
      <c r="AU225" s="190" t="s">
        <v>82</v>
      </c>
      <c r="AY225" s="18" t="s">
        <v>159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8" t="s">
        <v>80</v>
      </c>
      <c r="BK225" s="191">
        <f>ROUND(I225*H225,2)</f>
        <v>0</v>
      </c>
      <c r="BL225" s="18" t="s">
        <v>1394</v>
      </c>
      <c r="BM225" s="190" t="s">
        <v>1524</v>
      </c>
    </row>
    <row r="226" spans="1:65" s="2" customFormat="1" ht="11.25">
      <c r="A226" s="35"/>
      <c r="B226" s="36"/>
      <c r="C226" s="37"/>
      <c r="D226" s="192" t="s">
        <v>168</v>
      </c>
      <c r="E226" s="37"/>
      <c r="F226" s="193" t="s">
        <v>1523</v>
      </c>
      <c r="G226" s="37"/>
      <c r="H226" s="37"/>
      <c r="I226" s="194"/>
      <c r="J226" s="37"/>
      <c r="K226" s="37"/>
      <c r="L226" s="40"/>
      <c r="M226" s="195"/>
      <c r="N226" s="196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168</v>
      </c>
      <c r="AU226" s="18" t="s">
        <v>82</v>
      </c>
    </row>
    <row r="227" spans="1:65" s="13" customFormat="1" ht="11.25">
      <c r="B227" s="199"/>
      <c r="C227" s="200"/>
      <c r="D227" s="192" t="s">
        <v>172</v>
      </c>
      <c r="E227" s="201" t="s">
        <v>19</v>
      </c>
      <c r="F227" s="202" t="s">
        <v>1507</v>
      </c>
      <c r="G227" s="200"/>
      <c r="H227" s="201" t="s">
        <v>19</v>
      </c>
      <c r="I227" s="203"/>
      <c r="J227" s="200"/>
      <c r="K227" s="200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172</v>
      </c>
      <c r="AU227" s="208" t="s">
        <v>82</v>
      </c>
      <c r="AV227" s="13" t="s">
        <v>80</v>
      </c>
      <c r="AW227" s="13" t="s">
        <v>35</v>
      </c>
      <c r="AX227" s="13" t="s">
        <v>73</v>
      </c>
      <c r="AY227" s="208" t="s">
        <v>159</v>
      </c>
    </row>
    <row r="228" spans="1:65" s="14" customFormat="1" ht="11.25">
      <c r="B228" s="209"/>
      <c r="C228" s="210"/>
      <c r="D228" s="192" t="s">
        <v>172</v>
      </c>
      <c r="E228" s="211" t="s">
        <v>19</v>
      </c>
      <c r="F228" s="212" t="s">
        <v>1508</v>
      </c>
      <c r="G228" s="210"/>
      <c r="H228" s="213">
        <v>200</v>
      </c>
      <c r="I228" s="214"/>
      <c r="J228" s="210"/>
      <c r="K228" s="210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172</v>
      </c>
      <c r="AU228" s="219" t="s">
        <v>82</v>
      </c>
      <c r="AV228" s="14" t="s">
        <v>82</v>
      </c>
      <c r="AW228" s="14" t="s">
        <v>35</v>
      </c>
      <c r="AX228" s="14" t="s">
        <v>73</v>
      </c>
      <c r="AY228" s="219" t="s">
        <v>159</v>
      </c>
    </row>
    <row r="229" spans="1:65" s="15" customFormat="1" ht="11.25">
      <c r="B229" s="220"/>
      <c r="C229" s="221"/>
      <c r="D229" s="192" t="s">
        <v>172</v>
      </c>
      <c r="E229" s="222" t="s">
        <v>19</v>
      </c>
      <c r="F229" s="223" t="s">
        <v>175</v>
      </c>
      <c r="G229" s="221"/>
      <c r="H229" s="224">
        <v>200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172</v>
      </c>
      <c r="AU229" s="230" t="s">
        <v>82</v>
      </c>
      <c r="AV229" s="15" t="s">
        <v>166</v>
      </c>
      <c r="AW229" s="15" t="s">
        <v>35</v>
      </c>
      <c r="AX229" s="15" t="s">
        <v>80</v>
      </c>
      <c r="AY229" s="230" t="s">
        <v>159</v>
      </c>
    </row>
    <row r="230" spans="1:65" s="2" customFormat="1" ht="16.5" customHeight="1">
      <c r="A230" s="35"/>
      <c r="B230" s="36"/>
      <c r="C230" s="179" t="s">
        <v>321</v>
      </c>
      <c r="D230" s="179" t="s">
        <v>161</v>
      </c>
      <c r="E230" s="180" t="s">
        <v>1525</v>
      </c>
      <c r="F230" s="181" t="s">
        <v>1526</v>
      </c>
      <c r="G230" s="182" t="s">
        <v>187</v>
      </c>
      <c r="H230" s="183">
        <v>20</v>
      </c>
      <c r="I230" s="184"/>
      <c r="J230" s="185">
        <f>ROUND(I230*H230,2)</f>
        <v>0</v>
      </c>
      <c r="K230" s="181" t="s">
        <v>19</v>
      </c>
      <c r="L230" s="40"/>
      <c r="M230" s="186" t="s">
        <v>19</v>
      </c>
      <c r="N230" s="187" t="s">
        <v>44</v>
      </c>
      <c r="O230" s="65"/>
      <c r="P230" s="188">
        <f>O230*H230</f>
        <v>0</v>
      </c>
      <c r="Q230" s="188">
        <v>0</v>
      </c>
      <c r="R230" s="188">
        <f>Q230*H230</f>
        <v>0</v>
      </c>
      <c r="S230" s="188">
        <v>0</v>
      </c>
      <c r="T230" s="18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0" t="s">
        <v>1394</v>
      </c>
      <c r="AT230" s="190" t="s">
        <v>161</v>
      </c>
      <c r="AU230" s="190" t="s">
        <v>82</v>
      </c>
      <c r="AY230" s="18" t="s">
        <v>159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8" t="s">
        <v>80</v>
      </c>
      <c r="BK230" s="191">
        <f>ROUND(I230*H230,2)</f>
        <v>0</v>
      </c>
      <c r="BL230" s="18" t="s">
        <v>1394</v>
      </c>
      <c r="BM230" s="190" t="s">
        <v>1527</v>
      </c>
    </row>
    <row r="231" spans="1:65" s="2" customFormat="1" ht="11.25">
      <c r="A231" s="35"/>
      <c r="B231" s="36"/>
      <c r="C231" s="37"/>
      <c r="D231" s="192" t="s">
        <v>168</v>
      </c>
      <c r="E231" s="37"/>
      <c r="F231" s="193" t="s">
        <v>1526</v>
      </c>
      <c r="G231" s="37"/>
      <c r="H231" s="37"/>
      <c r="I231" s="194"/>
      <c r="J231" s="37"/>
      <c r="K231" s="37"/>
      <c r="L231" s="40"/>
      <c r="M231" s="195"/>
      <c r="N231" s="196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168</v>
      </c>
      <c r="AU231" s="18" t="s">
        <v>82</v>
      </c>
    </row>
    <row r="232" spans="1:65" s="13" customFormat="1" ht="22.5">
      <c r="B232" s="199"/>
      <c r="C232" s="200"/>
      <c r="D232" s="192" t="s">
        <v>172</v>
      </c>
      <c r="E232" s="201" t="s">
        <v>19</v>
      </c>
      <c r="F232" s="202" t="s">
        <v>1528</v>
      </c>
      <c r="G232" s="200"/>
      <c r="H232" s="201" t="s">
        <v>19</v>
      </c>
      <c r="I232" s="203"/>
      <c r="J232" s="200"/>
      <c r="K232" s="200"/>
      <c r="L232" s="204"/>
      <c r="M232" s="205"/>
      <c r="N232" s="206"/>
      <c r="O232" s="206"/>
      <c r="P232" s="206"/>
      <c r="Q232" s="206"/>
      <c r="R232" s="206"/>
      <c r="S232" s="206"/>
      <c r="T232" s="207"/>
      <c r="AT232" s="208" t="s">
        <v>172</v>
      </c>
      <c r="AU232" s="208" t="s">
        <v>82</v>
      </c>
      <c r="AV232" s="13" t="s">
        <v>80</v>
      </c>
      <c r="AW232" s="13" t="s">
        <v>35</v>
      </c>
      <c r="AX232" s="13" t="s">
        <v>73</v>
      </c>
      <c r="AY232" s="208" t="s">
        <v>159</v>
      </c>
    </row>
    <row r="233" spans="1:65" s="14" customFormat="1" ht="11.25">
      <c r="B233" s="209"/>
      <c r="C233" s="210"/>
      <c r="D233" s="192" t="s">
        <v>172</v>
      </c>
      <c r="E233" s="211" t="s">
        <v>19</v>
      </c>
      <c r="F233" s="212" t="s">
        <v>1529</v>
      </c>
      <c r="G233" s="210"/>
      <c r="H233" s="213">
        <v>20</v>
      </c>
      <c r="I233" s="214"/>
      <c r="J233" s="210"/>
      <c r="K233" s="210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172</v>
      </c>
      <c r="AU233" s="219" t="s">
        <v>82</v>
      </c>
      <c r="AV233" s="14" t="s">
        <v>82</v>
      </c>
      <c r="AW233" s="14" t="s">
        <v>35</v>
      </c>
      <c r="AX233" s="14" t="s">
        <v>73</v>
      </c>
      <c r="AY233" s="219" t="s">
        <v>159</v>
      </c>
    </row>
    <row r="234" spans="1:65" s="15" customFormat="1" ht="11.25">
      <c r="B234" s="220"/>
      <c r="C234" s="221"/>
      <c r="D234" s="192" t="s">
        <v>172</v>
      </c>
      <c r="E234" s="222" t="s">
        <v>19</v>
      </c>
      <c r="F234" s="223" t="s">
        <v>175</v>
      </c>
      <c r="G234" s="221"/>
      <c r="H234" s="224">
        <v>20</v>
      </c>
      <c r="I234" s="225"/>
      <c r="J234" s="221"/>
      <c r="K234" s="221"/>
      <c r="L234" s="226"/>
      <c r="M234" s="246"/>
      <c r="N234" s="247"/>
      <c r="O234" s="247"/>
      <c r="P234" s="247"/>
      <c r="Q234" s="247"/>
      <c r="R234" s="247"/>
      <c r="S234" s="247"/>
      <c r="T234" s="248"/>
      <c r="AT234" s="230" t="s">
        <v>172</v>
      </c>
      <c r="AU234" s="230" t="s">
        <v>82</v>
      </c>
      <c r="AV234" s="15" t="s">
        <v>166</v>
      </c>
      <c r="AW234" s="15" t="s">
        <v>35</v>
      </c>
      <c r="AX234" s="15" t="s">
        <v>80</v>
      </c>
      <c r="AY234" s="230" t="s">
        <v>159</v>
      </c>
    </row>
    <row r="235" spans="1:65" s="2" customFormat="1" ht="6.95" customHeight="1">
      <c r="A235" s="35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0"/>
      <c r="M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</row>
  </sheetData>
  <sheetProtection algorithmName="SHA-512" hashValue="IaR4MvqI3kzMSbyWJ4lW/QZThwB5oDBHZFySs87uxb/MwMnZvsditC0cnUhhC/lofEfhsP8zQPJn/GtNfrCfrw==" saltValue="gcVuulwGZKpMeT0B6fYwLeC52l78ZHMfgxdJl7DmrefUoHRJbMxXC/ZzfiqK/SyYnZYrjNB40eXBxXxEjFCneg==" spinCount="100000" sheet="1" objects="1" scenarios="1" formatColumns="0" formatRows="0" autoFilter="0"/>
  <autoFilter ref="C85:K234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8" r:id="rId1"/>
    <hyperlink ref="F112" r:id="rId2"/>
    <hyperlink ref="F119" r:id="rId3"/>
    <hyperlink ref="F126" r:id="rId4"/>
    <hyperlink ref="F134" r:id="rId5"/>
    <hyperlink ref="F144" r:id="rId6"/>
    <hyperlink ref="F151" r:id="rId7"/>
    <hyperlink ref="F166" r:id="rId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50" customWidth="1"/>
    <col min="2" max="2" width="1.6640625" style="250" customWidth="1"/>
    <col min="3" max="4" width="5" style="250" customWidth="1"/>
    <col min="5" max="5" width="11.6640625" style="250" customWidth="1"/>
    <col min="6" max="6" width="9.1640625" style="250" customWidth="1"/>
    <col min="7" max="7" width="5" style="250" customWidth="1"/>
    <col min="8" max="8" width="77.83203125" style="250" customWidth="1"/>
    <col min="9" max="10" width="20" style="250" customWidth="1"/>
    <col min="11" max="11" width="1.6640625" style="250" customWidth="1"/>
  </cols>
  <sheetData>
    <row r="1" spans="2:11" s="1" customFormat="1" ht="37.5" customHeight="1"/>
    <row r="2" spans="2:11" s="1" customFormat="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pans="2:11" s="16" customFormat="1" ht="45" customHeight="1">
      <c r="B3" s="254"/>
      <c r="C3" s="386" t="s">
        <v>1530</v>
      </c>
      <c r="D3" s="386"/>
      <c r="E3" s="386"/>
      <c r="F3" s="386"/>
      <c r="G3" s="386"/>
      <c r="H3" s="386"/>
      <c r="I3" s="386"/>
      <c r="J3" s="386"/>
      <c r="K3" s="255"/>
    </row>
    <row r="4" spans="2:11" s="1" customFormat="1" ht="25.5" customHeight="1">
      <c r="B4" s="256"/>
      <c r="C4" s="391" t="s">
        <v>1531</v>
      </c>
      <c r="D4" s="391"/>
      <c r="E4" s="391"/>
      <c r="F4" s="391"/>
      <c r="G4" s="391"/>
      <c r="H4" s="391"/>
      <c r="I4" s="391"/>
      <c r="J4" s="391"/>
      <c r="K4" s="257"/>
    </row>
    <row r="5" spans="2:11" s="1" customFormat="1" ht="5.25" customHeight="1">
      <c r="B5" s="256"/>
      <c r="C5" s="258"/>
      <c r="D5" s="258"/>
      <c r="E5" s="258"/>
      <c r="F5" s="258"/>
      <c r="G5" s="258"/>
      <c r="H5" s="258"/>
      <c r="I5" s="258"/>
      <c r="J5" s="258"/>
      <c r="K5" s="257"/>
    </row>
    <row r="6" spans="2:11" s="1" customFormat="1" ht="15" customHeight="1">
      <c r="B6" s="256"/>
      <c r="C6" s="390" t="s">
        <v>1532</v>
      </c>
      <c r="D6" s="390"/>
      <c r="E6" s="390"/>
      <c r="F6" s="390"/>
      <c r="G6" s="390"/>
      <c r="H6" s="390"/>
      <c r="I6" s="390"/>
      <c r="J6" s="390"/>
      <c r="K6" s="257"/>
    </row>
    <row r="7" spans="2:11" s="1" customFormat="1" ht="15" customHeight="1">
      <c r="B7" s="260"/>
      <c r="C7" s="390" t="s">
        <v>1533</v>
      </c>
      <c r="D7" s="390"/>
      <c r="E7" s="390"/>
      <c r="F7" s="390"/>
      <c r="G7" s="390"/>
      <c r="H7" s="390"/>
      <c r="I7" s="390"/>
      <c r="J7" s="390"/>
      <c r="K7" s="257"/>
    </row>
    <row r="8" spans="2:11" s="1" customFormat="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pans="2:11" s="1" customFormat="1" ht="15" customHeight="1">
      <c r="B9" s="260"/>
      <c r="C9" s="390" t="s">
        <v>1534</v>
      </c>
      <c r="D9" s="390"/>
      <c r="E9" s="390"/>
      <c r="F9" s="390"/>
      <c r="G9" s="390"/>
      <c r="H9" s="390"/>
      <c r="I9" s="390"/>
      <c r="J9" s="390"/>
      <c r="K9" s="257"/>
    </row>
    <row r="10" spans="2:11" s="1" customFormat="1" ht="15" customHeight="1">
      <c r="B10" s="260"/>
      <c r="C10" s="259"/>
      <c r="D10" s="390" t="s">
        <v>1535</v>
      </c>
      <c r="E10" s="390"/>
      <c r="F10" s="390"/>
      <c r="G10" s="390"/>
      <c r="H10" s="390"/>
      <c r="I10" s="390"/>
      <c r="J10" s="390"/>
      <c r="K10" s="257"/>
    </row>
    <row r="11" spans="2:11" s="1" customFormat="1" ht="15" customHeight="1">
      <c r="B11" s="260"/>
      <c r="C11" s="261"/>
      <c r="D11" s="390" t="s">
        <v>1536</v>
      </c>
      <c r="E11" s="390"/>
      <c r="F11" s="390"/>
      <c r="G11" s="390"/>
      <c r="H11" s="390"/>
      <c r="I11" s="390"/>
      <c r="J11" s="390"/>
      <c r="K11" s="257"/>
    </row>
    <row r="12" spans="2:11" s="1" customFormat="1" ht="15" customHeight="1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spans="2:11" s="1" customFormat="1" ht="15" customHeight="1">
      <c r="B13" s="260"/>
      <c r="C13" s="261"/>
      <c r="D13" s="262" t="s">
        <v>1537</v>
      </c>
      <c r="E13" s="259"/>
      <c r="F13" s="259"/>
      <c r="G13" s="259"/>
      <c r="H13" s="259"/>
      <c r="I13" s="259"/>
      <c r="J13" s="259"/>
      <c r="K13" s="257"/>
    </row>
    <row r="14" spans="2:11" s="1" customFormat="1" ht="12.75" customHeight="1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spans="2:11" s="1" customFormat="1" ht="15" customHeight="1">
      <c r="B15" s="260"/>
      <c r="C15" s="261"/>
      <c r="D15" s="390" t="s">
        <v>1538</v>
      </c>
      <c r="E15" s="390"/>
      <c r="F15" s="390"/>
      <c r="G15" s="390"/>
      <c r="H15" s="390"/>
      <c r="I15" s="390"/>
      <c r="J15" s="390"/>
      <c r="K15" s="257"/>
    </row>
    <row r="16" spans="2:11" s="1" customFormat="1" ht="15" customHeight="1">
      <c r="B16" s="260"/>
      <c r="C16" s="261"/>
      <c r="D16" s="390" t="s">
        <v>1539</v>
      </c>
      <c r="E16" s="390"/>
      <c r="F16" s="390"/>
      <c r="G16" s="390"/>
      <c r="H16" s="390"/>
      <c r="I16" s="390"/>
      <c r="J16" s="390"/>
      <c r="K16" s="257"/>
    </row>
    <row r="17" spans="2:11" s="1" customFormat="1" ht="15" customHeight="1">
      <c r="B17" s="260"/>
      <c r="C17" s="261"/>
      <c r="D17" s="390" t="s">
        <v>1540</v>
      </c>
      <c r="E17" s="390"/>
      <c r="F17" s="390"/>
      <c r="G17" s="390"/>
      <c r="H17" s="390"/>
      <c r="I17" s="390"/>
      <c r="J17" s="390"/>
      <c r="K17" s="257"/>
    </row>
    <row r="18" spans="2:11" s="1" customFormat="1" ht="15" customHeight="1">
      <c r="B18" s="260"/>
      <c r="C18" s="261"/>
      <c r="D18" s="261"/>
      <c r="E18" s="263" t="s">
        <v>79</v>
      </c>
      <c r="F18" s="390" t="s">
        <v>1541</v>
      </c>
      <c r="G18" s="390"/>
      <c r="H18" s="390"/>
      <c r="I18" s="390"/>
      <c r="J18" s="390"/>
      <c r="K18" s="257"/>
    </row>
    <row r="19" spans="2:11" s="1" customFormat="1" ht="15" customHeight="1">
      <c r="B19" s="260"/>
      <c r="C19" s="261"/>
      <c r="D19" s="261"/>
      <c r="E19" s="263" t="s">
        <v>1542</v>
      </c>
      <c r="F19" s="390" t="s">
        <v>1543</v>
      </c>
      <c r="G19" s="390"/>
      <c r="H19" s="390"/>
      <c r="I19" s="390"/>
      <c r="J19" s="390"/>
      <c r="K19" s="257"/>
    </row>
    <row r="20" spans="2:11" s="1" customFormat="1" ht="15" customHeight="1">
      <c r="B20" s="260"/>
      <c r="C20" s="261"/>
      <c r="D20" s="261"/>
      <c r="E20" s="263" t="s">
        <v>1544</v>
      </c>
      <c r="F20" s="390" t="s">
        <v>1545</v>
      </c>
      <c r="G20" s="390"/>
      <c r="H20" s="390"/>
      <c r="I20" s="390"/>
      <c r="J20" s="390"/>
      <c r="K20" s="257"/>
    </row>
    <row r="21" spans="2:11" s="1" customFormat="1" ht="15" customHeight="1">
      <c r="B21" s="260"/>
      <c r="C21" s="261"/>
      <c r="D21" s="261"/>
      <c r="E21" s="263" t="s">
        <v>1546</v>
      </c>
      <c r="F21" s="390" t="s">
        <v>1547</v>
      </c>
      <c r="G21" s="390"/>
      <c r="H21" s="390"/>
      <c r="I21" s="390"/>
      <c r="J21" s="390"/>
      <c r="K21" s="257"/>
    </row>
    <row r="22" spans="2:11" s="1" customFormat="1" ht="15" customHeight="1">
      <c r="B22" s="260"/>
      <c r="C22" s="261"/>
      <c r="D22" s="261"/>
      <c r="E22" s="263" t="s">
        <v>664</v>
      </c>
      <c r="F22" s="390" t="s">
        <v>665</v>
      </c>
      <c r="G22" s="390"/>
      <c r="H22" s="390"/>
      <c r="I22" s="390"/>
      <c r="J22" s="390"/>
      <c r="K22" s="257"/>
    </row>
    <row r="23" spans="2:11" s="1" customFormat="1" ht="15" customHeight="1">
      <c r="B23" s="260"/>
      <c r="C23" s="261"/>
      <c r="D23" s="261"/>
      <c r="E23" s="263" t="s">
        <v>85</v>
      </c>
      <c r="F23" s="390" t="s">
        <v>1548</v>
      </c>
      <c r="G23" s="390"/>
      <c r="H23" s="390"/>
      <c r="I23" s="390"/>
      <c r="J23" s="390"/>
      <c r="K23" s="257"/>
    </row>
    <row r="24" spans="2:11" s="1" customFormat="1" ht="12.75" customHeight="1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spans="2:11" s="1" customFormat="1" ht="15" customHeight="1">
      <c r="B25" s="260"/>
      <c r="C25" s="390" t="s">
        <v>1549</v>
      </c>
      <c r="D25" s="390"/>
      <c r="E25" s="390"/>
      <c r="F25" s="390"/>
      <c r="G25" s="390"/>
      <c r="H25" s="390"/>
      <c r="I25" s="390"/>
      <c r="J25" s="390"/>
      <c r="K25" s="257"/>
    </row>
    <row r="26" spans="2:11" s="1" customFormat="1" ht="15" customHeight="1">
      <c r="B26" s="260"/>
      <c r="C26" s="390" t="s">
        <v>1550</v>
      </c>
      <c r="D26" s="390"/>
      <c r="E26" s="390"/>
      <c r="F26" s="390"/>
      <c r="G26" s="390"/>
      <c r="H26" s="390"/>
      <c r="I26" s="390"/>
      <c r="J26" s="390"/>
      <c r="K26" s="257"/>
    </row>
    <row r="27" spans="2:11" s="1" customFormat="1" ht="15" customHeight="1">
      <c r="B27" s="260"/>
      <c r="C27" s="259"/>
      <c r="D27" s="390" t="s">
        <v>1551</v>
      </c>
      <c r="E27" s="390"/>
      <c r="F27" s="390"/>
      <c r="G27" s="390"/>
      <c r="H27" s="390"/>
      <c r="I27" s="390"/>
      <c r="J27" s="390"/>
      <c r="K27" s="257"/>
    </row>
    <row r="28" spans="2:11" s="1" customFormat="1" ht="15" customHeight="1">
      <c r="B28" s="260"/>
      <c r="C28" s="261"/>
      <c r="D28" s="390" t="s">
        <v>1552</v>
      </c>
      <c r="E28" s="390"/>
      <c r="F28" s="390"/>
      <c r="G28" s="390"/>
      <c r="H28" s="390"/>
      <c r="I28" s="390"/>
      <c r="J28" s="390"/>
      <c r="K28" s="257"/>
    </row>
    <row r="29" spans="2:11" s="1" customFormat="1" ht="12.75" customHeight="1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spans="2:11" s="1" customFormat="1" ht="15" customHeight="1">
      <c r="B30" s="260"/>
      <c r="C30" s="261"/>
      <c r="D30" s="390" t="s">
        <v>1553</v>
      </c>
      <c r="E30" s="390"/>
      <c r="F30" s="390"/>
      <c r="G30" s="390"/>
      <c r="H30" s="390"/>
      <c r="I30" s="390"/>
      <c r="J30" s="390"/>
      <c r="K30" s="257"/>
    </row>
    <row r="31" spans="2:11" s="1" customFormat="1" ht="15" customHeight="1">
      <c r="B31" s="260"/>
      <c r="C31" s="261"/>
      <c r="D31" s="390" t="s">
        <v>1554</v>
      </c>
      <c r="E31" s="390"/>
      <c r="F31" s="390"/>
      <c r="G31" s="390"/>
      <c r="H31" s="390"/>
      <c r="I31" s="390"/>
      <c r="J31" s="390"/>
      <c r="K31" s="257"/>
    </row>
    <row r="32" spans="2:11" s="1" customFormat="1" ht="12.75" customHeight="1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spans="2:11" s="1" customFormat="1" ht="15" customHeight="1">
      <c r="B33" s="260"/>
      <c r="C33" s="261"/>
      <c r="D33" s="390" t="s">
        <v>1555</v>
      </c>
      <c r="E33" s="390"/>
      <c r="F33" s="390"/>
      <c r="G33" s="390"/>
      <c r="H33" s="390"/>
      <c r="I33" s="390"/>
      <c r="J33" s="390"/>
      <c r="K33" s="257"/>
    </row>
    <row r="34" spans="2:11" s="1" customFormat="1" ht="15" customHeight="1">
      <c r="B34" s="260"/>
      <c r="C34" s="261"/>
      <c r="D34" s="390" t="s">
        <v>1556</v>
      </c>
      <c r="E34" s="390"/>
      <c r="F34" s="390"/>
      <c r="G34" s="390"/>
      <c r="H34" s="390"/>
      <c r="I34" s="390"/>
      <c r="J34" s="390"/>
      <c r="K34" s="257"/>
    </row>
    <row r="35" spans="2:11" s="1" customFormat="1" ht="15" customHeight="1">
      <c r="B35" s="260"/>
      <c r="C35" s="261"/>
      <c r="D35" s="390" t="s">
        <v>1557</v>
      </c>
      <c r="E35" s="390"/>
      <c r="F35" s="390"/>
      <c r="G35" s="390"/>
      <c r="H35" s="390"/>
      <c r="I35" s="390"/>
      <c r="J35" s="390"/>
      <c r="K35" s="257"/>
    </row>
    <row r="36" spans="2:11" s="1" customFormat="1" ht="15" customHeight="1">
      <c r="B36" s="260"/>
      <c r="C36" s="261"/>
      <c r="D36" s="259"/>
      <c r="E36" s="262" t="s">
        <v>145</v>
      </c>
      <c r="F36" s="259"/>
      <c r="G36" s="390" t="s">
        <v>1558</v>
      </c>
      <c r="H36" s="390"/>
      <c r="I36" s="390"/>
      <c r="J36" s="390"/>
      <c r="K36" s="257"/>
    </row>
    <row r="37" spans="2:11" s="1" customFormat="1" ht="30.75" customHeight="1">
      <c r="B37" s="260"/>
      <c r="C37" s="261"/>
      <c r="D37" s="259"/>
      <c r="E37" s="262" t="s">
        <v>1559</v>
      </c>
      <c r="F37" s="259"/>
      <c r="G37" s="390" t="s">
        <v>1560</v>
      </c>
      <c r="H37" s="390"/>
      <c r="I37" s="390"/>
      <c r="J37" s="390"/>
      <c r="K37" s="257"/>
    </row>
    <row r="38" spans="2:11" s="1" customFormat="1" ht="15" customHeight="1">
      <c r="B38" s="260"/>
      <c r="C38" s="261"/>
      <c r="D38" s="259"/>
      <c r="E38" s="262" t="s">
        <v>54</v>
      </c>
      <c r="F38" s="259"/>
      <c r="G38" s="390" t="s">
        <v>1561</v>
      </c>
      <c r="H38" s="390"/>
      <c r="I38" s="390"/>
      <c r="J38" s="390"/>
      <c r="K38" s="257"/>
    </row>
    <row r="39" spans="2:11" s="1" customFormat="1" ht="15" customHeight="1">
      <c r="B39" s="260"/>
      <c r="C39" s="261"/>
      <c r="D39" s="259"/>
      <c r="E39" s="262" t="s">
        <v>55</v>
      </c>
      <c r="F39" s="259"/>
      <c r="G39" s="390" t="s">
        <v>1562</v>
      </c>
      <c r="H39" s="390"/>
      <c r="I39" s="390"/>
      <c r="J39" s="390"/>
      <c r="K39" s="257"/>
    </row>
    <row r="40" spans="2:11" s="1" customFormat="1" ht="15" customHeight="1">
      <c r="B40" s="260"/>
      <c r="C40" s="261"/>
      <c r="D40" s="259"/>
      <c r="E40" s="262" t="s">
        <v>146</v>
      </c>
      <c r="F40" s="259"/>
      <c r="G40" s="390" t="s">
        <v>1563</v>
      </c>
      <c r="H40" s="390"/>
      <c r="I40" s="390"/>
      <c r="J40" s="390"/>
      <c r="K40" s="257"/>
    </row>
    <row r="41" spans="2:11" s="1" customFormat="1" ht="15" customHeight="1">
      <c r="B41" s="260"/>
      <c r="C41" s="261"/>
      <c r="D41" s="259"/>
      <c r="E41" s="262" t="s">
        <v>147</v>
      </c>
      <c r="F41" s="259"/>
      <c r="G41" s="390" t="s">
        <v>1564</v>
      </c>
      <c r="H41" s="390"/>
      <c r="I41" s="390"/>
      <c r="J41" s="390"/>
      <c r="K41" s="257"/>
    </row>
    <row r="42" spans="2:11" s="1" customFormat="1" ht="15" customHeight="1">
      <c r="B42" s="260"/>
      <c r="C42" s="261"/>
      <c r="D42" s="259"/>
      <c r="E42" s="262" t="s">
        <v>1565</v>
      </c>
      <c r="F42" s="259"/>
      <c r="G42" s="390" t="s">
        <v>1566</v>
      </c>
      <c r="H42" s="390"/>
      <c r="I42" s="390"/>
      <c r="J42" s="390"/>
      <c r="K42" s="257"/>
    </row>
    <row r="43" spans="2:11" s="1" customFormat="1" ht="15" customHeight="1">
      <c r="B43" s="260"/>
      <c r="C43" s="261"/>
      <c r="D43" s="259"/>
      <c r="E43" s="262"/>
      <c r="F43" s="259"/>
      <c r="G43" s="390" t="s">
        <v>1567</v>
      </c>
      <c r="H43" s="390"/>
      <c r="I43" s="390"/>
      <c r="J43" s="390"/>
      <c r="K43" s="257"/>
    </row>
    <row r="44" spans="2:11" s="1" customFormat="1" ht="15" customHeight="1">
      <c r="B44" s="260"/>
      <c r="C44" s="261"/>
      <c r="D44" s="259"/>
      <c r="E44" s="262" t="s">
        <v>1568</v>
      </c>
      <c r="F44" s="259"/>
      <c r="G44" s="390" t="s">
        <v>1569</v>
      </c>
      <c r="H44" s="390"/>
      <c r="I44" s="390"/>
      <c r="J44" s="390"/>
      <c r="K44" s="257"/>
    </row>
    <row r="45" spans="2:11" s="1" customFormat="1" ht="15" customHeight="1">
      <c r="B45" s="260"/>
      <c r="C45" s="261"/>
      <c r="D45" s="259"/>
      <c r="E45" s="262" t="s">
        <v>149</v>
      </c>
      <c r="F45" s="259"/>
      <c r="G45" s="390" t="s">
        <v>1570</v>
      </c>
      <c r="H45" s="390"/>
      <c r="I45" s="390"/>
      <c r="J45" s="390"/>
      <c r="K45" s="257"/>
    </row>
    <row r="46" spans="2:11" s="1" customFormat="1" ht="12.75" customHeight="1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spans="2:11" s="1" customFormat="1" ht="15" customHeight="1">
      <c r="B47" s="260"/>
      <c r="C47" s="261"/>
      <c r="D47" s="390" t="s">
        <v>1571</v>
      </c>
      <c r="E47" s="390"/>
      <c r="F47" s="390"/>
      <c r="G47" s="390"/>
      <c r="H47" s="390"/>
      <c r="I47" s="390"/>
      <c r="J47" s="390"/>
      <c r="K47" s="257"/>
    </row>
    <row r="48" spans="2:11" s="1" customFormat="1" ht="15" customHeight="1">
      <c r="B48" s="260"/>
      <c r="C48" s="261"/>
      <c r="D48" s="261"/>
      <c r="E48" s="390" t="s">
        <v>1572</v>
      </c>
      <c r="F48" s="390"/>
      <c r="G48" s="390"/>
      <c r="H48" s="390"/>
      <c r="I48" s="390"/>
      <c r="J48" s="390"/>
      <c r="K48" s="257"/>
    </row>
    <row r="49" spans="2:11" s="1" customFormat="1" ht="15" customHeight="1">
      <c r="B49" s="260"/>
      <c r="C49" s="261"/>
      <c r="D49" s="261"/>
      <c r="E49" s="390" t="s">
        <v>1573</v>
      </c>
      <c r="F49" s="390"/>
      <c r="G49" s="390"/>
      <c r="H49" s="390"/>
      <c r="I49" s="390"/>
      <c r="J49" s="390"/>
      <c r="K49" s="257"/>
    </row>
    <row r="50" spans="2:11" s="1" customFormat="1" ht="15" customHeight="1">
      <c r="B50" s="260"/>
      <c r="C50" s="261"/>
      <c r="D50" s="261"/>
      <c r="E50" s="390" t="s">
        <v>1574</v>
      </c>
      <c r="F50" s="390"/>
      <c r="G50" s="390"/>
      <c r="H50" s="390"/>
      <c r="I50" s="390"/>
      <c r="J50" s="390"/>
      <c r="K50" s="257"/>
    </row>
    <row r="51" spans="2:11" s="1" customFormat="1" ht="15" customHeight="1">
      <c r="B51" s="260"/>
      <c r="C51" s="261"/>
      <c r="D51" s="390" t="s">
        <v>1575</v>
      </c>
      <c r="E51" s="390"/>
      <c r="F51" s="390"/>
      <c r="G51" s="390"/>
      <c r="H51" s="390"/>
      <c r="I51" s="390"/>
      <c r="J51" s="390"/>
      <c r="K51" s="257"/>
    </row>
    <row r="52" spans="2:11" s="1" customFormat="1" ht="25.5" customHeight="1">
      <c r="B52" s="256"/>
      <c r="C52" s="391" t="s">
        <v>1576</v>
      </c>
      <c r="D52" s="391"/>
      <c r="E52" s="391"/>
      <c r="F52" s="391"/>
      <c r="G52" s="391"/>
      <c r="H52" s="391"/>
      <c r="I52" s="391"/>
      <c r="J52" s="391"/>
      <c r="K52" s="257"/>
    </row>
    <row r="53" spans="2:11" s="1" customFormat="1" ht="5.25" customHeight="1">
      <c r="B53" s="256"/>
      <c r="C53" s="258"/>
      <c r="D53" s="258"/>
      <c r="E53" s="258"/>
      <c r="F53" s="258"/>
      <c r="G53" s="258"/>
      <c r="H53" s="258"/>
      <c r="I53" s="258"/>
      <c r="J53" s="258"/>
      <c r="K53" s="257"/>
    </row>
    <row r="54" spans="2:11" s="1" customFormat="1" ht="15" customHeight="1">
      <c r="B54" s="256"/>
      <c r="C54" s="390" t="s">
        <v>1577</v>
      </c>
      <c r="D54" s="390"/>
      <c r="E54" s="390"/>
      <c r="F54" s="390"/>
      <c r="G54" s="390"/>
      <c r="H54" s="390"/>
      <c r="I54" s="390"/>
      <c r="J54" s="390"/>
      <c r="K54" s="257"/>
    </row>
    <row r="55" spans="2:11" s="1" customFormat="1" ht="15" customHeight="1">
      <c r="B55" s="256"/>
      <c r="C55" s="390" t="s">
        <v>1578</v>
      </c>
      <c r="D55" s="390"/>
      <c r="E55" s="390"/>
      <c r="F55" s="390"/>
      <c r="G55" s="390"/>
      <c r="H55" s="390"/>
      <c r="I55" s="390"/>
      <c r="J55" s="390"/>
      <c r="K55" s="257"/>
    </row>
    <row r="56" spans="2:11" s="1" customFormat="1" ht="12.75" customHeight="1">
      <c r="B56" s="256"/>
      <c r="C56" s="259"/>
      <c r="D56" s="259"/>
      <c r="E56" s="259"/>
      <c r="F56" s="259"/>
      <c r="G56" s="259"/>
      <c r="H56" s="259"/>
      <c r="I56" s="259"/>
      <c r="J56" s="259"/>
      <c r="K56" s="257"/>
    </row>
    <row r="57" spans="2:11" s="1" customFormat="1" ht="15" customHeight="1">
      <c r="B57" s="256"/>
      <c r="C57" s="390" t="s">
        <v>1579</v>
      </c>
      <c r="D57" s="390"/>
      <c r="E57" s="390"/>
      <c r="F57" s="390"/>
      <c r="G57" s="390"/>
      <c r="H57" s="390"/>
      <c r="I57" s="390"/>
      <c r="J57" s="390"/>
      <c r="K57" s="257"/>
    </row>
    <row r="58" spans="2:11" s="1" customFormat="1" ht="15" customHeight="1">
      <c r="B58" s="256"/>
      <c r="C58" s="261"/>
      <c r="D58" s="390" t="s">
        <v>1580</v>
      </c>
      <c r="E58" s="390"/>
      <c r="F58" s="390"/>
      <c r="G58" s="390"/>
      <c r="H58" s="390"/>
      <c r="I58" s="390"/>
      <c r="J58" s="390"/>
      <c r="K58" s="257"/>
    </row>
    <row r="59" spans="2:11" s="1" customFormat="1" ht="15" customHeight="1">
      <c r="B59" s="256"/>
      <c r="C59" s="261"/>
      <c r="D59" s="390" t="s">
        <v>1581</v>
      </c>
      <c r="E59" s="390"/>
      <c r="F59" s="390"/>
      <c r="G59" s="390"/>
      <c r="H59" s="390"/>
      <c r="I59" s="390"/>
      <c r="J59" s="390"/>
      <c r="K59" s="257"/>
    </row>
    <row r="60" spans="2:11" s="1" customFormat="1" ht="15" customHeight="1">
      <c r="B60" s="256"/>
      <c r="C60" s="261"/>
      <c r="D60" s="390" t="s">
        <v>1582</v>
      </c>
      <c r="E60" s="390"/>
      <c r="F60" s="390"/>
      <c r="G60" s="390"/>
      <c r="H60" s="390"/>
      <c r="I60" s="390"/>
      <c r="J60" s="390"/>
      <c r="K60" s="257"/>
    </row>
    <row r="61" spans="2:11" s="1" customFormat="1" ht="15" customHeight="1">
      <c r="B61" s="256"/>
      <c r="C61" s="261"/>
      <c r="D61" s="390" t="s">
        <v>1583</v>
      </c>
      <c r="E61" s="390"/>
      <c r="F61" s="390"/>
      <c r="G61" s="390"/>
      <c r="H61" s="390"/>
      <c r="I61" s="390"/>
      <c r="J61" s="390"/>
      <c r="K61" s="257"/>
    </row>
    <row r="62" spans="2:11" s="1" customFormat="1" ht="15" customHeight="1">
      <c r="B62" s="256"/>
      <c r="C62" s="261"/>
      <c r="D62" s="392" t="s">
        <v>1584</v>
      </c>
      <c r="E62" s="392"/>
      <c r="F62" s="392"/>
      <c r="G62" s="392"/>
      <c r="H62" s="392"/>
      <c r="I62" s="392"/>
      <c r="J62" s="392"/>
      <c r="K62" s="257"/>
    </row>
    <row r="63" spans="2:11" s="1" customFormat="1" ht="15" customHeight="1">
      <c r="B63" s="256"/>
      <c r="C63" s="261"/>
      <c r="D63" s="390" t="s">
        <v>1585</v>
      </c>
      <c r="E63" s="390"/>
      <c r="F63" s="390"/>
      <c r="G63" s="390"/>
      <c r="H63" s="390"/>
      <c r="I63" s="390"/>
      <c r="J63" s="390"/>
      <c r="K63" s="257"/>
    </row>
    <row r="64" spans="2:11" s="1" customFormat="1" ht="12.75" customHeight="1">
      <c r="B64" s="256"/>
      <c r="C64" s="261"/>
      <c r="D64" s="261"/>
      <c r="E64" s="264"/>
      <c r="F64" s="261"/>
      <c r="G64" s="261"/>
      <c r="H64" s="261"/>
      <c r="I64" s="261"/>
      <c r="J64" s="261"/>
      <c r="K64" s="257"/>
    </row>
    <row r="65" spans="2:11" s="1" customFormat="1" ht="15" customHeight="1">
      <c r="B65" s="256"/>
      <c r="C65" s="261"/>
      <c r="D65" s="390" t="s">
        <v>1586</v>
      </c>
      <c r="E65" s="390"/>
      <c r="F65" s="390"/>
      <c r="G65" s="390"/>
      <c r="H65" s="390"/>
      <c r="I65" s="390"/>
      <c r="J65" s="390"/>
      <c r="K65" s="257"/>
    </row>
    <row r="66" spans="2:11" s="1" customFormat="1" ht="15" customHeight="1">
      <c r="B66" s="256"/>
      <c r="C66" s="261"/>
      <c r="D66" s="392" t="s">
        <v>1587</v>
      </c>
      <c r="E66" s="392"/>
      <c r="F66" s="392"/>
      <c r="G66" s="392"/>
      <c r="H66" s="392"/>
      <c r="I66" s="392"/>
      <c r="J66" s="392"/>
      <c r="K66" s="257"/>
    </row>
    <row r="67" spans="2:11" s="1" customFormat="1" ht="15" customHeight="1">
      <c r="B67" s="256"/>
      <c r="C67" s="261"/>
      <c r="D67" s="390" t="s">
        <v>1588</v>
      </c>
      <c r="E67" s="390"/>
      <c r="F67" s="390"/>
      <c r="G67" s="390"/>
      <c r="H67" s="390"/>
      <c r="I67" s="390"/>
      <c r="J67" s="390"/>
      <c r="K67" s="257"/>
    </row>
    <row r="68" spans="2:11" s="1" customFormat="1" ht="15" customHeight="1">
      <c r="B68" s="256"/>
      <c r="C68" s="261"/>
      <c r="D68" s="390" t="s">
        <v>1589</v>
      </c>
      <c r="E68" s="390"/>
      <c r="F68" s="390"/>
      <c r="G68" s="390"/>
      <c r="H68" s="390"/>
      <c r="I68" s="390"/>
      <c r="J68" s="390"/>
      <c r="K68" s="257"/>
    </row>
    <row r="69" spans="2:11" s="1" customFormat="1" ht="15" customHeight="1">
      <c r="B69" s="256"/>
      <c r="C69" s="261"/>
      <c r="D69" s="390" t="s">
        <v>1590</v>
      </c>
      <c r="E69" s="390"/>
      <c r="F69" s="390"/>
      <c r="G69" s="390"/>
      <c r="H69" s="390"/>
      <c r="I69" s="390"/>
      <c r="J69" s="390"/>
      <c r="K69" s="257"/>
    </row>
    <row r="70" spans="2:11" s="1" customFormat="1" ht="15" customHeight="1">
      <c r="B70" s="256"/>
      <c r="C70" s="261"/>
      <c r="D70" s="390" t="s">
        <v>1591</v>
      </c>
      <c r="E70" s="390"/>
      <c r="F70" s="390"/>
      <c r="G70" s="390"/>
      <c r="H70" s="390"/>
      <c r="I70" s="390"/>
      <c r="J70" s="390"/>
      <c r="K70" s="257"/>
    </row>
    <row r="71" spans="2:11" s="1" customFormat="1" ht="12.75" customHeight="1">
      <c r="B71" s="265"/>
      <c r="C71" s="266"/>
      <c r="D71" s="266"/>
      <c r="E71" s="266"/>
      <c r="F71" s="266"/>
      <c r="G71" s="266"/>
      <c r="H71" s="266"/>
      <c r="I71" s="266"/>
      <c r="J71" s="266"/>
      <c r="K71" s="267"/>
    </row>
    <row r="72" spans="2:11" s="1" customFormat="1" ht="18.75" customHeight="1">
      <c r="B72" s="268"/>
      <c r="C72" s="268"/>
      <c r="D72" s="268"/>
      <c r="E72" s="268"/>
      <c r="F72" s="268"/>
      <c r="G72" s="268"/>
      <c r="H72" s="268"/>
      <c r="I72" s="268"/>
      <c r="J72" s="268"/>
      <c r="K72" s="269"/>
    </row>
    <row r="73" spans="2:11" s="1" customFormat="1" ht="18.75" customHeight="1">
      <c r="B73" s="269"/>
      <c r="C73" s="269"/>
      <c r="D73" s="269"/>
      <c r="E73" s="269"/>
      <c r="F73" s="269"/>
      <c r="G73" s="269"/>
      <c r="H73" s="269"/>
      <c r="I73" s="269"/>
      <c r="J73" s="269"/>
      <c r="K73" s="269"/>
    </row>
    <row r="74" spans="2:11" s="1" customFormat="1" ht="7.5" customHeight="1">
      <c r="B74" s="270"/>
      <c r="C74" s="271"/>
      <c r="D74" s="271"/>
      <c r="E74" s="271"/>
      <c r="F74" s="271"/>
      <c r="G74" s="271"/>
      <c r="H74" s="271"/>
      <c r="I74" s="271"/>
      <c r="J74" s="271"/>
      <c r="K74" s="272"/>
    </row>
    <row r="75" spans="2:11" s="1" customFormat="1" ht="45" customHeight="1">
      <c r="B75" s="273"/>
      <c r="C75" s="385" t="s">
        <v>1592</v>
      </c>
      <c r="D75" s="385"/>
      <c r="E75" s="385"/>
      <c r="F75" s="385"/>
      <c r="G75" s="385"/>
      <c r="H75" s="385"/>
      <c r="I75" s="385"/>
      <c r="J75" s="385"/>
      <c r="K75" s="274"/>
    </row>
    <row r="76" spans="2:11" s="1" customFormat="1" ht="17.25" customHeight="1">
      <c r="B76" s="273"/>
      <c r="C76" s="275" t="s">
        <v>1593</v>
      </c>
      <c r="D76" s="275"/>
      <c r="E76" s="275"/>
      <c r="F76" s="275" t="s">
        <v>1594</v>
      </c>
      <c r="G76" s="276"/>
      <c r="H76" s="275" t="s">
        <v>55</v>
      </c>
      <c r="I76" s="275" t="s">
        <v>58</v>
      </c>
      <c r="J76" s="275" t="s">
        <v>1595</v>
      </c>
      <c r="K76" s="274"/>
    </row>
    <row r="77" spans="2:11" s="1" customFormat="1" ht="17.25" customHeight="1">
      <c r="B77" s="273"/>
      <c r="C77" s="277" t="s">
        <v>1596</v>
      </c>
      <c r="D77" s="277"/>
      <c r="E77" s="277"/>
      <c r="F77" s="278" t="s">
        <v>1597</v>
      </c>
      <c r="G77" s="279"/>
      <c r="H77" s="277"/>
      <c r="I77" s="277"/>
      <c r="J77" s="277" t="s">
        <v>1598</v>
      </c>
      <c r="K77" s="274"/>
    </row>
    <row r="78" spans="2:11" s="1" customFormat="1" ht="5.25" customHeight="1">
      <c r="B78" s="273"/>
      <c r="C78" s="280"/>
      <c r="D78" s="280"/>
      <c r="E78" s="280"/>
      <c r="F78" s="280"/>
      <c r="G78" s="281"/>
      <c r="H78" s="280"/>
      <c r="I78" s="280"/>
      <c r="J78" s="280"/>
      <c r="K78" s="274"/>
    </row>
    <row r="79" spans="2:11" s="1" customFormat="1" ht="15" customHeight="1">
      <c r="B79" s="273"/>
      <c r="C79" s="262" t="s">
        <v>54</v>
      </c>
      <c r="D79" s="282"/>
      <c r="E79" s="282"/>
      <c r="F79" s="283" t="s">
        <v>1599</v>
      </c>
      <c r="G79" s="284"/>
      <c r="H79" s="262" t="s">
        <v>1600</v>
      </c>
      <c r="I79" s="262" t="s">
        <v>1601</v>
      </c>
      <c r="J79" s="262">
        <v>20</v>
      </c>
      <c r="K79" s="274"/>
    </row>
    <row r="80" spans="2:11" s="1" customFormat="1" ht="15" customHeight="1">
      <c r="B80" s="273"/>
      <c r="C80" s="262" t="s">
        <v>1602</v>
      </c>
      <c r="D80" s="262"/>
      <c r="E80" s="262"/>
      <c r="F80" s="283" t="s">
        <v>1599</v>
      </c>
      <c r="G80" s="284"/>
      <c r="H80" s="262" t="s">
        <v>1603</v>
      </c>
      <c r="I80" s="262" t="s">
        <v>1601</v>
      </c>
      <c r="J80" s="262">
        <v>120</v>
      </c>
      <c r="K80" s="274"/>
    </row>
    <row r="81" spans="2:11" s="1" customFormat="1" ht="15" customHeight="1">
      <c r="B81" s="285"/>
      <c r="C81" s="262" t="s">
        <v>1604</v>
      </c>
      <c r="D81" s="262"/>
      <c r="E81" s="262"/>
      <c r="F81" s="283" t="s">
        <v>1605</v>
      </c>
      <c r="G81" s="284"/>
      <c r="H81" s="262" t="s">
        <v>1606</v>
      </c>
      <c r="I81" s="262" t="s">
        <v>1601</v>
      </c>
      <c r="J81" s="262">
        <v>50</v>
      </c>
      <c r="K81" s="274"/>
    </row>
    <row r="82" spans="2:11" s="1" customFormat="1" ht="15" customHeight="1">
      <c r="B82" s="285"/>
      <c r="C82" s="262" t="s">
        <v>1607</v>
      </c>
      <c r="D82" s="262"/>
      <c r="E82" s="262"/>
      <c r="F82" s="283" t="s">
        <v>1599</v>
      </c>
      <c r="G82" s="284"/>
      <c r="H82" s="262" t="s">
        <v>1608</v>
      </c>
      <c r="I82" s="262" t="s">
        <v>1609</v>
      </c>
      <c r="J82" s="262"/>
      <c r="K82" s="274"/>
    </row>
    <row r="83" spans="2:11" s="1" customFormat="1" ht="15" customHeight="1">
      <c r="B83" s="285"/>
      <c r="C83" s="286" t="s">
        <v>1610</v>
      </c>
      <c r="D83" s="286"/>
      <c r="E83" s="286"/>
      <c r="F83" s="287" t="s">
        <v>1605</v>
      </c>
      <c r="G83" s="286"/>
      <c r="H83" s="286" t="s">
        <v>1611</v>
      </c>
      <c r="I83" s="286" t="s">
        <v>1601</v>
      </c>
      <c r="J83" s="286">
        <v>15</v>
      </c>
      <c r="K83" s="274"/>
    </row>
    <row r="84" spans="2:11" s="1" customFormat="1" ht="15" customHeight="1">
      <c r="B84" s="285"/>
      <c r="C84" s="286" t="s">
        <v>1612</v>
      </c>
      <c r="D84" s="286"/>
      <c r="E84" s="286"/>
      <c r="F84" s="287" t="s">
        <v>1605</v>
      </c>
      <c r="G84" s="286"/>
      <c r="H84" s="286" t="s">
        <v>1613</v>
      </c>
      <c r="I84" s="286" t="s">
        <v>1601</v>
      </c>
      <c r="J84" s="286">
        <v>15</v>
      </c>
      <c r="K84" s="274"/>
    </row>
    <row r="85" spans="2:11" s="1" customFormat="1" ht="15" customHeight="1">
      <c r="B85" s="285"/>
      <c r="C85" s="286" t="s">
        <v>1614</v>
      </c>
      <c r="D85" s="286"/>
      <c r="E85" s="286"/>
      <c r="F85" s="287" t="s">
        <v>1605</v>
      </c>
      <c r="G85" s="286"/>
      <c r="H85" s="286" t="s">
        <v>1615</v>
      </c>
      <c r="I85" s="286" t="s">
        <v>1601</v>
      </c>
      <c r="J85" s="286">
        <v>20</v>
      </c>
      <c r="K85" s="274"/>
    </row>
    <row r="86" spans="2:11" s="1" customFormat="1" ht="15" customHeight="1">
      <c r="B86" s="285"/>
      <c r="C86" s="286" t="s">
        <v>1616</v>
      </c>
      <c r="D86" s="286"/>
      <c r="E86" s="286"/>
      <c r="F86" s="287" t="s">
        <v>1605</v>
      </c>
      <c r="G86" s="286"/>
      <c r="H86" s="286" t="s">
        <v>1617</v>
      </c>
      <c r="I86" s="286" t="s">
        <v>1601</v>
      </c>
      <c r="J86" s="286">
        <v>20</v>
      </c>
      <c r="K86" s="274"/>
    </row>
    <row r="87" spans="2:11" s="1" customFormat="1" ht="15" customHeight="1">
      <c r="B87" s="285"/>
      <c r="C87" s="262" t="s">
        <v>1618</v>
      </c>
      <c r="D87" s="262"/>
      <c r="E87" s="262"/>
      <c r="F87" s="283" t="s">
        <v>1605</v>
      </c>
      <c r="G87" s="284"/>
      <c r="H87" s="262" t="s">
        <v>1619</v>
      </c>
      <c r="I87" s="262" t="s">
        <v>1601</v>
      </c>
      <c r="J87" s="262">
        <v>50</v>
      </c>
      <c r="K87" s="274"/>
    </row>
    <row r="88" spans="2:11" s="1" customFormat="1" ht="15" customHeight="1">
      <c r="B88" s="285"/>
      <c r="C88" s="262" t="s">
        <v>1620</v>
      </c>
      <c r="D88" s="262"/>
      <c r="E88" s="262"/>
      <c r="F88" s="283" t="s">
        <v>1605</v>
      </c>
      <c r="G88" s="284"/>
      <c r="H88" s="262" t="s">
        <v>1621</v>
      </c>
      <c r="I88" s="262" t="s">
        <v>1601</v>
      </c>
      <c r="J88" s="262">
        <v>20</v>
      </c>
      <c r="K88" s="274"/>
    </row>
    <row r="89" spans="2:11" s="1" customFormat="1" ht="15" customHeight="1">
      <c r="B89" s="285"/>
      <c r="C89" s="262" t="s">
        <v>1622</v>
      </c>
      <c r="D89" s="262"/>
      <c r="E89" s="262"/>
      <c r="F89" s="283" t="s">
        <v>1605</v>
      </c>
      <c r="G89" s="284"/>
      <c r="H89" s="262" t="s">
        <v>1623</v>
      </c>
      <c r="I89" s="262" t="s">
        <v>1601</v>
      </c>
      <c r="J89" s="262">
        <v>20</v>
      </c>
      <c r="K89" s="274"/>
    </row>
    <row r="90" spans="2:11" s="1" customFormat="1" ht="15" customHeight="1">
      <c r="B90" s="285"/>
      <c r="C90" s="262" t="s">
        <v>1624</v>
      </c>
      <c r="D90" s="262"/>
      <c r="E90" s="262"/>
      <c r="F90" s="283" t="s">
        <v>1605</v>
      </c>
      <c r="G90" s="284"/>
      <c r="H90" s="262" t="s">
        <v>1625</v>
      </c>
      <c r="I90" s="262" t="s">
        <v>1601</v>
      </c>
      <c r="J90" s="262">
        <v>50</v>
      </c>
      <c r="K90" s="274"/>
    </row>
    <row r="91" spans="2:11" s="1" customFormat="1" ht="15" customHeight="1">
      <c r="B91" s="285"/>
      <c r="C91" s="262" t="s">
        <v>1626</v>
      </c>
      <c r="D91" s="262"/>
      <c r="E91" s="262"/>
      <c r="F91" s="283" t="s">
        <v>1605</v>
      </c>
      <c r="G91" s="284"/>
      <c r="H91" s="262" t="s">
        <v>1626</v>
      </c>
      <c r="I91" s="262" t="s">
        <v>1601</v>
      </c>
      <c r="J91" s="262">
        <v>50</v>
      </c>
      <c r="K91" s="274"/>
    </row>
    <row r="92" spans="2:11" s="1" customFormat="1" ht="15" customHeight="1">
      <c r="B92" s="285"/>
      <c r="C92" s="262" t="s">
        <v>1627</v>
      </c>
      <c r="D92" s="262"/>
      <c r="E92" s="262"/>
      <c r="F92" s="283" t="s">
        <v>1605</v>
      </c>
      <c r="G92" s="284"/>
      <c r="H92" s="262" t="s">
        <v>1628</v>
      </c>
      <c r="I92" s="262" t="s">
        <v>1601</v>
      </c>
      <c r="J92" s="262">
        <v>255</v>
      </c>
      <c r="K92" s="274"/>
    </row>
    <row r="93" spans="2:11" s="1" customFormat="1" ht="15" customHeight="1">
      <c r="B93" s="285"/>
      <c r="C93" s="262" t="s">
        <v>1629</v>
      </c>
      <c r="D93" s="262"/>
      <c r="E93" s="262"/>
      <c r="F93" s="283" t="s">
        <v>1599</v>
      </c>
      <c r="G93" s="284"/>
      <c r="H93" s="262" t="s">
        <v>1630</v>
      </c>
      <c r="I93" s="262" t="s">
        <v>1631</v>
      </c>
      <c r="J93" s="262"/>
      <c r="K93" s="274"/>
    </row>
    <row r="94" spans="2:11" s="1" customFormat="1" ht="15" customHeight="1">
      <c r="B94" s="285"/>
      <c r="C94" s="262" t="s">
        <v>1632</v>
      </c>
      <c r="D94" s="262"/>
      <c r="E94" s="262"/>
      <c r="F94" s="283" t="s">
        <v>1599</v>
      </c>
      <c r="G94" s="284"/>
      <c r="H94" s="262" t="s">
        <v>1633</v>
      </c>
      <c r="I94" s="262" t="s">
        <v>1634</v>
      </c>
      <c r="J94" s="262"/>
      <c r="K94" s="274"/>
    </row>
    <row r="95" spans="2:11" s="1" customFormat="1" ht="15" customHeight="1">
      <c r="B95" s="285"/>
      <c r="C95" s="262" t="s">
        <v>1635</v>
      </c>
      <c r="D95" s="262"/>
      <c r="E95" s="262"/>
      <c r="F95" s="283" t="s">
        <v>1599</v>
      </c>
      <c r="G95" s="284"/>
      <c r="H95" s="262" t="s">
        <v>1635</v>
      </c>
      <c r="I95" s="262" t="s">
        <v>1634</v>
      </c>
      <c r="J95" s="262"/>
      <c r="K95" s="274"/>
    </row>
    <row r="96" spans="2:11" s="1" customFormat="1" ht="15" customHeight="1">
      <c r="B96" s="285"/>
      <c r="C96" s="262" t="s">
        <v>39</v>
      </c>
      <c r="D96" s="262"/>
      <c r="E96" s="262"/>
      <c r="F96" s="283" t="s">
        <v>1599</v>
      </c>
      <c r="G96" s="284"/>
      <c r="H96" s="262" t="s">
        <v>1636</v>
      </c>
      <c r="I96" s="262" t="s">
        <v>1634</v>
      </c>
      <c r="J96" s="262"/>
      <c r="K96" s="274"/>
    </row>
    <row r="97" spans="2:11" s="1" customFormat="1" ht="15" customHeight="1">
      <c r="B97" s="285"/>
      <c r="C97" s="262" t="s">
        <v>49</v>
      </c>
      <c r="D97" s="262"/>
      <c r="E97" s="262"/>
      <c r="F97" s="283" t="s">
        <v>1599</v>
      </c>
      <c r="G97" s="284"/>
      <c r="H97" s="262" t="s">
        <v>1637</v>
      </c>
      <c r="I97" s="262" t="s">
        <v>1634</v>
      </c>
      <c r="J97" s="262"/>
      <c r="K97" s="274"/>
    </row>
    <row r="98" spans="2:11" s="1" customFormat="1" ht="15" customHeight="1">
      <c r="B98" s="288"/>
      <c r="C98" s="289"/>
      <c r="D98" s="289"/>
      <c r="E98" s="289"/>
      <c r="F98" s="289"/>
      <c r="G98" s="289"/>
      <c r="H98" s="289"/>
      <c r="I98" s="289"/>
      <c r="J98" s="289"/>
      <c r="K98" s="290"/>
    </row>
    <row r="99" spans="2:11" s="1" customFormat="1" ht="18.7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1"/>
    </row>
    <row r="100" spans="2:11" s="1" customFormat="1" ht="18.75" customHeight="1"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</row>
    <row r="101" spans="2:11" s="1" customFormat="1" ht="7.5" customHeight="1">
      <c r="B101" s="270"/>
      <c r="C101" s="271"/>
      <c r="D101" s="271"/>
      <c r="E101" s="271"/>
      <c r="F101" s="271"/>
      <c r="G101" s="271"/>
      <c r="H101" s="271"/>
      <c r="I101" s="271"/>
      <c r="J101" s="271"/>
      <c r="K101" s="272"/>
    </row>
    <row r="102" spans="2:11" s="1" customFormat="1" ht="45" customHeight="1">
      <c r="B102" s="273"/>
      <c r="C102" s="385" t="s">
        <v>1638</v>
      </c>
      <c r="D102" s="385"/>
      <c r="E102" s="385"/>
      <c r="F102" s="385"/>
      <c r="G102" s="385"/>
      <c r="H102" s="385"/>
      <c r="I102" s="385"/>
      <c r="J102" s="385"/>
      <c r="K102" s="274"/>
    </row>
    <row r="103" spans="2:11" s="1" customFormat="1" ht="17.25" customHeight="1">
      <c r="B103" s="273"/>
      <c r="C103" s="275" t="s">
        <v>1593</v>
      </c>
      <c r="D103" s="275"/>
      <c r="E103" s="275"/>
      <c r="F103" s="275" t="s">
        <v>1594</v>
      </c>
      <c r="G103" s="276"/>
      <c r="H103" s="275" t="s">
        <v>55</v>
      </c>
      <c r="I103" s="275" t="s">
        <v>58</v>
      </c>
      <c r="J103" s="275" t="s">
        <v>1595</v>
      </c>
      <c r="K103" s="274"/>
    </row>
    <row r="104" spans="2:11" s="1" customFormat="1" ht="17.25" customHeight="1">
      <c r="B104" s="273"/>
      <c r="C104" s="277" t="s">
        <v>1596</v>
      </c>
      <c r="D104" s="277"/>
      <c r="E104" s="277"/>
      <c r="F104" s="278" t="s">
        <v>1597</v>
      </c>
      <c r="G104" s="279"/>
      <c r="H104" s="277"/>
      <c r="I104" s="277"/>
      <c r="J104" s="277" t="s">
        <v>1598</v>
      </c>
      <c r="K104" s="274"/>
    </row>
    <row r="105" spans="2:11" s="1" customFormat="1" ht="5.25" customHeight="1">
      <c r="B105" s="273"/>
      <c r="C105" s="275"/>
      <c r="D105" s="275"/>
      <c r="E105" s="275"/>
      <c r="F105" s="275"/>
      <c r="G105" s="293"/>
      <c r="H105" s="275"/>
      <c r="I105" s="275"/>
      <c r="J105" s="275"/>
      <c r="K105" s="274"/>
    </row>
    <row r="106" spans="2:11" s="1" customFormat="1" ht="15" customHeight="1">
      <c r="B106" s="273"/>
      <c r="C106" s="262" t="s">
        <v>54</v>
      </c>
      <c r="D106" s="282"/>
      <c r="E106" s="282"/>
      <c r="F106" s="283" t="s">
        <v>1599</v>
      </c>
      <c r="G106" s="262"/>
      <c r="H106" s="262" t="s">
        <v>1639</v>
      </c>
      <c r="I106" s="262" t="s">
        <v>1601</v>
      </c>
      <c r="J106" s="262">
        <v>20</v>
      </c>
      <c r="K106" s="274"/>
    </row>
    <row r="107" spans="2:11" s="1" customFormat="1" ht="15" customHeight="1">
      <c r="B107" s="273"/>
      <c r="C107" s="262" t="s">
        <v>1602</v>
      </c>
      <c r="D107" s="262"/>
      <c r="E107" s="262"/>
      <c r="F107" s="283" t="s">
        <v>1599</v>
      </c>
      <c r="G107" s="262"/>
      <c r="H107" s="262" t="s">
        <v>1639</v>
      </c>
      <c r="I107" s="262" t="s">
        <v>1601</v>
      </c>
      <c r="J107" s="262">
        <v>120</v>
      </c>
      <c r="K107" s="274"/>
    </row>
    <row r="108" spans="2:11" s="1" customFormat="1" ht="15" customHeight="1">
      <c r="B108" s="285"/>
      <c r="C108" s="262" t="s">
        <v>1604</v>
      </c>
      <c r="D108" s="262"/>
      <c r="E108" s="262"/>
      <c r="F108" s="283" t="s">
        <v>1605</v>
      </c>
      <c r="G108" s="262"/>
      <c r="H108" s="262" t="s">
        <v>1639</v>
      </c>
      <c r="I108" s="262" t="s">
        <v>1601</v>
      </c>
      <c r="J108" s="262">
        <v>50</v>
      </c>
      <c r="K108" s="274"/>
    </row>
    <row r="109" spans="2:11" s="1" customFormat="1" ht="15" customHeight="1">
      <c r="B109" s="285"/>
      <c r="C109" s="262" t="s">
        <v>1607</v>
      </c>
      <c r="D109" s="262"/>
      <c r="E109" s="262"/>
      <c r="F109" s="283" t="s">
        <v>1599</v>
      </c>
      <c r="G109" s="262"/>
      <c r="H109" s="262" t="s">
        <v>1639</v>
      </c>
      <c r="I109" s="262" t="s">
        <v>1609</v>
      </c>
      <c r="J109" s="262"/>
      <c r="K109" s="274"/>
    </row>
    <row r="110" spans="2:11" s="1" customFormat="1" ht="15" customHeight="1">
      <c r="B110" s="285"/>
      <c r="C110" s="262" t="s">
        <v>1618</v>
      </c>
      <c r="D110" s="262"/>
      <c r="E110" s="262"/>
      <c r="F110" s="283" t="s">
        <v>1605</v>
      </c>
      <c r="G110" s="262"/>
      <c r="H110" s="262" t="s">
        <v>1639</v>
      </c>
      <c r="I110" s="262" t="s">
        <v>1601</v>
      </c>
      <c r="J110" s="262">
        <v>50</v>
      </c>
      <c r="K110" s="274"/>
    </row>
    <row r="111" spans="2:11" s="1" customFormat="1" ht="15" customHeight="1">
      <c r="B111" s="285"/>
      <c r="C111" s="262" t="s">
        <v>1626</v>
      </c>
      <c r="D111" s="262"/>
      <c r="E111" s="262"/>
      <c r="F111" s="283" t="s">
        <v>1605</v>
      </c>
      <c r="G111" s="262"/>
      <c r="H111" s="262" t="s">
        <v>1639</v>
      </c>
      <c r="I111" s="262" t="s">
        <v>1601</v>
      </c>
      <c r="J111" s="262">
        <v>50</v>
      </c>
      <c r="K111" s="274"/>
    </row>
    <row r="112" spans="2:11" s="1" customFormat="1" ht="15" customHeight="1">
      <c r="B112" s="285"/>
      <c r="C112" s="262" t="s">
        <v>1624</v>
      </c>
      <c r="D112" s="262"/>
      <c r="E112" s="262"/>
      <c r="F112" s="283" t="s">
        <v>1605</v>
      </c>
      <c r="G112" s="262"/>
      <c r="H112" s="262" t="s">
        <v>1639</v>
      </c>
      <c r="I112" s="262" t="s">
        <v>1601</v>
      </c>
      <c r="J112" s="262">
        <v>50</v>
      </c>
      <c r="K112" s="274"/>
    </row>
    <row r="113" spans="2:11" s="1" customFormat="1" ht="15" customHeight="1">
      <c r="B113" s="285"/>
      <c r="C113" s="262" t="s">
        <v>54</v>
      </c>
      <c r="D113" s="262"/>
      <c r="E113" s="262"/>
      <c r="F113" s="283" t="s">
        <v>1599</v>
      </c>
      <c r="G113" s="262"/>
      <c r="H113" s="262" t="s">
        <v>1640</v>
      </c>
      <c r="I113" s="262" t="s">
        <v>1601</v>
      </c>
      <c r="J113" s="262">
        <v>20</v>
      </c>
      <c r="K113" s="274"/>
    </row>
    <row r="114" spans="2:11" s="1" customFormat="1" ht="15" customHeight="1">
      <c r="B114" s="285"/>
      <c r="C114" s="262" t="s">
        <v>1641</v>
      </c>
      <c r="D114" s="262"/>
      <c r="E114" s="262"/>
      <c r="F114" s="283" t="s">
        <v>1599</v>
      </c>
      <c r="G114" s="262"/>
      <c r="H114" s="262" t="s">
        <v>1642</v>
      </c>
      <c r="I114" s="262" t="s">
        <v>1601</v>
      </c>
      <c r="J114" s="262">
        <v>120</v>
      </c>
      <c r="K114" s="274"/>
    </row>
    <row r="115" spans="2:11" s="1" customFormat="1" ht="15" customHeight="1">
      <c r="B115" s="285"/>
      <c r="C115" s="262" t="s">
        <v>39</v>
      </c>
      <c r="D115" s="262"/>
      <c r="E115" s="262"/>
      <c r="F115" s="283" t="s">
        <v>1599</v>
      </c>
      <c r="G115" s="262"/>
      <c r="H115" s="262" t="s">
        <v>1643</v>
      </c>
      <c r="I115" s="262" t="s">
        <v>1634</v>
      </c>
      <c r="J115" s="262"/>
      <c r="K115" s="274"/>
    </row>
    <row r="116" spans="2:11" s="1" customFormat="1" ht="15" customHeight="1">
      <c r="B116" s="285"/>
      <c r="C116" s="262" t="s">
        <v>49</v>
      </c>
      <c r="D116" s="262"/>
      <c r="E116" s="262"/>
      <c r="F116" s="283" t="s">
        <v>1599</v>
      </c>
      <c r="G116" s="262"/>
      <c r="H116" s="262" t="s">
        <v>1644</v>
      </c>
      <c r="I116" s="262" t="s">
        <v>1634</v>
      </c>
      <c r="J116" s="262"/>
      <c r="K116" s="274"/>
    </row>
    <row r="117" spans="2:11" s="1" customFormat="1" ht="15" customHeight="1">
      <c r="B117" s="285"/>
      <c r="C117" s="262" t="s">
        <v>58</v>
      </c>
      <c r="D117" s="262"/>
      <c r="E117" s="262"/>
      <c r="F117" s="283" t="s">
        <v>1599</v>
      </c>
      <c r="G117" s="262"/>
      <c r="H117" s="262" t="s">
        <v>1645</v>
      </c>
      <c r="I117" s="262" t="s">
        <v>1646</v>
      </c>
      <c r="J117" s="262"/>
      <c r="K117" s="274"/>
    </row>
    <row r="118" spans="2:11" s="1" customFormat="1" ht="15" customHeight="1">
      <c r="B118" s="288"/>
      <c r="C118" s="294"/>
      <c r="D118" s="294"/>
      <c r="E118" s="294"/>
      <c r="F118" s="294"/>
      <c r="G118" s="294"/>
      <c r="H118" s="294"/>
      <c r="I118" s="294"/>
      <c r="J118" s="294"/>
      <c r="K118" s="290"/>
    </row>
    <row r="119" spans="2:11" s="1" customFormat="1" ht="18.75" customHeight="1">
      <c r="B119" s="295"/>
      <c r="C119" s="296"/>
      <c r="D119" s="296"/>
      <c r="E119" s="296"/>
      <c r="F119" s="297"/>
      <c r="G119" s="296"/>
      <c r="H119" s="296"/>
      <c r="I119" s="296"/>
      <c r="J119" s="296"/>
      <c r="K119" s="295"/>
    </row>
    <row r="120" spans="2:11" s="1" customFormat="1" ht="18.75" customHeight="1"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</row>
    <row r="121" spans="2:11" s="1" customFormat="1" ht="7.5" customHeight="1">
      <c r="B121" s="298"/>
      <c r="C121" s="299"/>
      <c r="D121" s="299"/>
      <c r="E121" s="299"/>
      <c r="F121" s="299"/>
      <c r="G121" s="299"/>
      <c r="H121" s="299"/>
      <c r="I121" s="299"/>
      <c r="J121" s="299"/>
      <c r="K121" s="300"/>
    </row>
    <row r="122" spans="2:11" s="1" customFormat="1" ht="45" customHeight="1">
      <c r="B122" s="301"/>
      <c r="C122" s="386" t="s">
        <v>1647</v>
      </c>
      <c r="D122" s="386"/>
      <c r="E122" s="386"/>
      <c r="F122" s="386"/>
      <c r="G122" s="386"/>
      <c r="H122" s="386"/>
      <c r="I122" s="386"/>
      <c r="J122" s="386"/>
      <c r="K122" s="302"/>
    </row>
    <row r="123" spans="2:11" s="1" customFormat="1" ht="17.25" customHeight="1">
      <c r="B123" s="303"/>
      <c r="C123" s="275" t="s">
        <v>1593</v>
      </c>
      <c r="D123" s="275"/>
      <c r="E123" s="275"/>
      <c r="F123" s="275" t="s">
        <v>1594</v>
      </c>
      <c r="G123" s="276"/>
      <c r="H123" s="275" t="s">
        <v>55</v>
      </c>
      <c r="I123" s="275" t="s">
        <v>58</v>
      </c>
      <c r="J123" s="275" t="s">
        <v>1595</v>
      </c>
      <c r="K123" s="304"/>
    </row>
    <row r="124" spans="2:11" s="1" customFormat="1" ht="17.25" customHeight="1">
      <c r="B124" s="303"/>
      <c r="C124" s="277" t="s">
        <v>1596</v>
      </c>
      <c r="D124" s="277"/>
      <c r="E124" s="277"/>
      <c r="F124" s="278" t="s">
        <v>1597</v>
      </c>
      <c r="G124" s="279"/>
      <c r="H124" s="277"/>
      <c r="I124" s="277"/>
      <c r="J124" s="277" t="s">
        <v>1598</v>
      </c>
      <c r="K124" s="304"/>
    </row>
    <row r="125" spans="2:11" s="1" customFormat="1" ht="5.25" customHeight="1">
      <c r="B125" s="305"/>
      <c r="C125" s="280"/>
      <c r="D125" s="280"/>
      <c r="E125" s="280"/>
      <c r="F125" s="280"/>
      <c r="G125" s="306"/>
      <c r="H125" s="280"/>
      <c r="I125" s="280"/>
      <c r="J125" s="280"/>
      <c r="K125" s="307"/>
    </row>
    <row r="126" spans="2:11" s="1" customFormat="1" ht="15" customHeight="1">
      <c r="B126" s="305"/>
      <c r="C126" s="262" t="s">
        <v>1602</v>
      </c>
      <c r="D126" s="282"/>
      <c r="E126" s="282"/>
      <c r="F126" s="283" t="s">
        <v>1599</v>
      </c>
      <c r="G126" s="262"/>
      <c r="H126" s="262" t="s">
        <v>1639</v>
      </c>
      <c r="I126" s="262" t="s">
        <v>1601</v>
      </c>
      <c r="J126" s="262">
        <v>120</v>
      </c>
      <c r="K126" s="308"/>
    </row>
    <row r="127" spans="2:11" s="1" customFormat="1" ht="15" customHeight="1">
      <c r="B127" s="305"/>
      <c r="C127" s="262" t="s">
        <v>1648</v>
      </c>
      <c r="D127" s="262"/>
      <c r="E127" s="262"/>
      <c r="F127" s="283" t="s">
        <v>1599</v>
      </c>
      <c r="G127" s="262"/>
      <c r="H127" s="262" t="s">
        <v>1649</v>
      </c>
      <c r="I127" s="262" t="s">
        <v>1601</v>
      </c>
      <c r="J127" s="262" t="s">
        <v>1650</v>
      </c>
      <c r="K127" s="308"/>
    </row>
    <row r="128" spans="2:11" s="1" customFormat="1" ht="15" customHeight="1">
      <c r="B128" s="305"/>
      <c r="C128" s="262" t="s">
        <v>85</v>
      </c>
      <c r="D128" s="262"/>
      <c r="E128" s="262"/>
      <c r="F128" s="283" t="s">
        <v>1599</v>
      </c>
      <c r="G128" s="262"/>
      <c r="H128" s="262" t="s">
        <v>1651</v>
      </c>
      <c r="I128" s="262" t="s">
        <v>1601</v>
      </c>
      <c r="J128" s="262" t="s">
        <v>1650</v>
      </c>
      <c r="K128" s="308"/>
    </row>
    <row r="129" spans="2:11" s="1" customFormat="1" ht="15" customHeight="1">
      <c r="B129" s="305"/>
      <c r="C129" s="262" t="s">
        <v>1610</v>
      </c>
      <c r="D129" s="262"/>
      <c r="E129" s="262"/>
      <c r="F129" s="283" t="s">
        <v>1605</v>
      </c>
      <c r="G129" s="262"/>
      <c r="H129" s="262" t="s">
        <v>1611</v>
      </c>
      <c r="I129" s="262" t="s">
        <v>1601</v>
      </c>
      <c r="J129" s="262">
        <v>15</v>
      </c>
      <c r="K129" s="308"/>
    </row>
    <row r="130" spans="2:11" s="1" customFormat="1" ht="15" customHeight="1">
      <c r="B130" s="305"/>
      <c r="C130" s="286" t="s">
        <v>1612</v>
      </c>
      <c r="D130" s="286"/>
      <c r="E130" s="286"/>
      <c r="F130" s="287" t="s">
        <v>1605</v>
      </c>
      <c r="G130" s="286"/>
      <c r="H130" s="286" t="s">
        <v>1613</v>
      </c>
      <c r="I130" s="286" t="s">
        <v>1601</v>
      </c>
      <c r="J130" s="286">
        <v>15</v>
      </c>
      <c r="K130" s="308"/>
    </row>
    <row r="131" spans="2:11" s="1" customFormat="1" ht="15" customHeight="1">
      <c r="B131" s="305"/>
      <c r="C131" s="286" t="s">
        <v>1614</v>
      </c>
      <c r="D131" s="286"/>
      <c r="E131" s="286"/>
      <c r="F131" s="287" t="s">
        <v>1605</v>
      </c>
      <c r="G131" s="286"/>
      <c r="H131" s="286" t="s">
        <v>1615</v>
      </c>
      <c r="I131" s="286" t="s">
        <v>1601</v>
      </c>
      <c r="J131" s="286">
        <v>20</v>
      </c>
      <c r="K131" s="308"/>
    </row>
    <row r="132" spans="2:11" s="1" customFormat="1" ht="15" customHeight="1">
      <c r="B132" s="305"/>
      <c r="C132" s="286" t="s">
        <v>1616</v>
      </c>
      <c r="D132" s="286"/>
      <c r="E132" s="286"/>
      <c r="F132" s="287" t="s">
        <v>1605</v>
      </c>
      <c r="G132" s="286"/>
      <c r="H132" s="286" t="s">
        <v>1617</v>
      </c>
      <c r="I132" s="286" t="s">
        <v>1601</v>
      </c>
      <c r="J132" s="286">
        <v>20</v>
      </c>
      <c r="K132" s="308"/>
    </row>
    <row r="133" spans="2:11" s="1" customFormat="1" ht="15" customHeight="1">
      <c r="B133" s="305"/>
      <c r="C133" s="262" t="s">
        <v>1604</v>
      </c>
      <c r="D133" s="262"/>
      <c r="E133" s="262"/>
      <c r="F133" s="283" t="s">
        <v>1605</v>
      </c>
      <c r="G133" s="262"/>
      <c r="H133" s="262" t="s">
        <v>1639</v>
      </c>
      <c r="I133" s="262" t="s">
        <v>1601</v>
      </c>
      <c r="J133" s="262">
        <v>50</v>
      </c>
      <c r="K133" s="308"/>
    </row>
    <row r="134" spans="2:11" s="1" customFormat="1" ht="15" customHeight="1">
      <c r="B134" s="305"/>
      <c r="C134" s="262" t="s">
        <v>1618</v>
      </c>
      <c r="D134" s="262"/>
      <c r="E134" s="262"/>
      <c r="F134" s="283" t="s">
        <v>1605</v>
      </c>
      <c r="G134" s="262"/>
      <c r="H134" s="262" t="s">
        <v>1639</v>
      </c>
      <c r="I134" s="262" t="s">
        <v>1601</v>
      </c>
      <c r="J134" s="262">
        <v>50</v>
      </c>
      <c r="K134" s="308"/>
    </row>
    <row r="135" spans="2:11" s="1" customFormat="1" ht="15" customHeight="1">
      <c r="B135" s="305"/>
      <c r="C135" s="262" t="s">
        <v>1624</v>
      </c>
      <c r="D135" s="262"/>
      <c r="E135" s="262"/>
      <c r="F135" s="283" t="s">
        <v>1605</v>
      </c>
      <c r="G135" s="262"/>
      <c r="H135" s="262" t="s">
        <v>1639</v>
      </c>
      <c r="I135" s="262" t="s">
        <v>1601</v>
      </c>
      <c r="J135" s="262">
        <v>50</v>
      </c>
      <c r="K135" s="308"/>
    </row>
    <row r="136" spans="2:11" s="1" customFormat="1" ht="15" customHeight="1">
      <c r="B136" s="305"/>
      <c r="C136" s="262" t="s">
        <v>1626</v>
      </c>
      <c r="D136" s="262"/>
      <c r="E136" s="262"/>
      <c r="F136" s="283" t="s">
        <v>1605</v>
      </c>
      <c r="G136" s="262"/>
      <c r="H136" s="262" t="s">
        <v>1639</v>
      </c>
      <c r="I136" s="262" t="s">
        <v>1601</v>
      </c>
      <c r="J136" s="262">
        <v>50</v>
      </c>
      <c r="K136" s="308"/>
    </row>
    <row r="137" spans="2:11" s="1" customFormat="1" ht="15" customHeight="1">
      <c r="B137" s="305"/>
      <c r="C137" s="262" t="s">
        <v>1627</v>
      </c>
      <c r="D137" s="262"/>
      <c r="E137" s="262"/>
      <c r="F137" s="283" t="s">
        <v>1605</v>
      </c>
      <c r="G137" s="262"/>
      <c r="H137" s="262" t="s">
        <v>1652</v>
      </c>
      <c r="I137" s="262" t="s">
        <v>1601</v>
      </c>
      <c r="J137" s="262">
        <v>255</v>
      </c>
      <c r="K137" s="308"/>
    </row>
    <row r="138" spans="2:11" s="1" customFormat="1" ht="15" customHeight="1">
      <c r="B138" s="305"/>
      <c r="C138" s="262" t="s">
        <v>1629</v>
      </c>
      <c r="D138" s="262"/>
      <c r="E138" s="262"/>
      <c r="F138" s="283" t="s">
        <v>1599</v>
      </c>
      <c r="G138" s="262"/>
      <c r="H138" s="262" t="s">
        <v>1653</v>
      </c>
      <c r="I138" s="262" t="s">
        <v>1631</v>
      </c>
      <c r="J138" s="262"/>
      <c r="K138" s="308"/>
    </row>
    <row r="139" spans="2:11" s="1" customFormat="1" ht="15" customHeight="1">
      <c r="B139" s="305"/>
      <c r="C139" s="262" t="s">
        <v>1632</v>
      </c>
      <c r="D139" s="262"/>
      <c r="E139" s="262"/>
      <c r="F139" s="283" t="s">
        <v>1599</v>
      </c>
      <c r="G139" s="262"/>
      <c r="H139" s="262" t="s">
        <v>1654</v>
      </c>
      <c r="I139" s="262" t="s">
        <v>1634</v>
      </c>
      <c r="J139" s="262"/>
      <c r="K139" s="308"/>
    </row>
    <row r="140" spans="2:11" s="1" customFormat="1" ht="15" customHeight="1">
      <c r="B140" s="305"/>
      <c r="C140" s="262" t="s">
        <v>1635</v>
      </c>
      <c r="D140" s="262"/>
      <c r="E140" s="262"/>
      <c r="F140" s="283" t="s">
        <v>1599</v>
      </c>
      <c r="G140" s="262"/>
      <c r="H140" s="262" t="s">
        <v>1635</v>
      </c>
      <c r="I140" s="262" t="s">
        <v>1634</v>
      </c>
      <c r="J140" s="262"/>
      <c r="K140" s="308"/>
    </row>
    <row r="141" spans="2:11" s="1" customFormat="1" ht="15" customHeight="1">
      <c r="B141" s="305"/>
      <c r="C141" s="262" t="s">
        <v>39</v>
      </c>
      <c r="D141" s="262"/>
      <c r="E141" s="262"/>
      <c r="F141" s="283" t="s">
        <v>1599</v>
      </c>
      <c r="G141" s="262"/>
      <c r="H141" s="262" t="s">
        <v>1655</v>
      </c>
      <c r="I141" s="262" t="s">
        <v>1634</v>
      </c>
      <c r="J141" s="262"/>
      <c r="K141" s="308"/>
    </row>
    <row r="142" spans="2:11" s="1" customFormat="1" ht="15" customHeight="1">
      <c r="B142" s="305"/>
      <c r="C142" s="262" t="s">
        <v>1656</v>
      </c>
      <c r="D142" s="262"/>
      <c r="E142" s="262"/>
      <c r="F142" s="283" t="s">
        <v>1599</v>
      </c>
      <c r="G142" s="262"/>
      <c r="H142" s="262" t="s">
        <v>1657</v>
      </c>
      <c r="I142" s="262" t="s">
        <v>1634</v>
      </c>
      <c r="J142" s="262"/>
      <c r="K142" s="308"/>
    </row>
    <row r="143" spans="2:11" s="1" customFormat="1" ht="15" customHeight="1">
      <c r="B143" s="309"/>
      <c r="C143" s="310"/>
      <c r="D143" s="310"/>
      <c r="E143" s="310"/>
      <c r="F143" s="310"/>
      <c r="G143" s="310"/>
      <c r="H143" s="310"/>
      <c r="I143" s="310"/>
      <c r="J143" s="310"/>
      <c r="K143" s="311"/>
    </row>
    <row r="144" spans="2:11" s="1" customFormat="1" ht="18.75" customHeight="1">
      <c r="B144" s="296"/>
      <c r="C144" s="296"/>
      <c r="D144" s="296"/>
      <c r="E144" s="296"/>
      <c r="F144" s="297"/>
      <c r="G144" s="296"/>
      <c r="H144" s="296"/>
      <c r="I144" s="296"/>
      <c r="J144" s="296"/>
      <c r="K144" s="296"/>
    </row>
    <row r="145" spans="2:11" s="1" customFormat="1" ht="18.75" customHeight="1"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</row>
    <row r="146" spans="2:11" s="1" customFormat="1" ht="7.5" customHeight="1">
      <c r="B146" s="270"/>
      <c r="C146" s="271"/>
      <c r="D146" s="271"/>
      <c r="E146" s="271"/>
      <c r="F146" s="271"/>
      <c r="G146" s="271"/>
      <c r="H146" s="271"/>
      <c r="I146" s="271"/>
      <c r="J146" s="271"/>
      <c r="K146" s="272"/>
    </row>
    <row r="147" spans="2:11" s="1" customFormat="1" ht="45" customHeight="1">
      <c r="B147" s="273"/>
      <c r="C147" s="385" t="s">
        <v>1658</v>
      </c>
      <c r="D147" s="385"/>
      <c r="E147" s="385"/>
      <c r="F147" s="385"/>
      <c r="G147" s="385"/>
      <c r="H147" s="385"/>
      <c r="I147" s="385"/>
      <c r="J147" s="385"/>
      <c r="K147" s="274"/>
    </row>
    <row r="148" spans="2:11" s="1" customFormat="1" ht="17.25" customHeight="1">
      <c r="B148" s="273"/>
      <c r="C148" s="275" t="s">
        <v>1593</v>
      </c>
      <c r="D148" s="275"/>
      <c r="E148" s="275"/>
      <c r="F148" s="275" t="s">
        <v>1594</v>
      </c>
      <c r="G148" s="276"/>
      <c r="H148" s="275" t="s">
        <v>55</v>
      </c>
      <c r="I148" s="275" t="s">
        <v>58</v>
      </c>
      <c r="J148" s="275" t="s">
        <v>1595</v>
      </c>
      <c r="K148" s="274"/>
    </row>
    <row r="149" spans="2:11" s="1" customFormat="1" ht="17.25" customHeight="1">
      <c r="B149" s="273"/>
      <c r="C149" s="277" t="s">
        <v>1596</v>
      </c>
      <c r="D149" s="277"/>
      <c r="E149" s="277"/>
      <c r="F149" s="278" t="s">
        <v>1597</v>
      </c>
      <c r="G149" s="279"/>
      <c r="H149" s="277"/>
      <c r="I149" s="277"/>
      <c r="J149" s="277" t="s">
        <v>1598</v>
      </c>
      <c r="K149" s="274"/>
    </row>
    <row r="150" spans="2:11" s="1" customFormat="1" ht="5.25" customHeight="1">
      <c r="B150" s="285"/>
      <c r="C150" s="280"/>
      <c r="D150" s="280"/>
      <c r="E150" s="280"/>
      <c r="F150" s="280"/>
      <c r="G150" s="281"/>
      <c r="H150" s="280"/>
      <c r="I150" s="280"/>
      <c r="J150" s="280"/>
      <c r="K150" s="308"/>
    </row>
    <row r="151" spans="2:11" s="1" customFormat="1" ht="15" customHeight="1">
      <c r="B151" s="285"/>
      <c r="C151" s="312" t="s">
        <v>1602</v>
      </c>
      <c r="D151" s="262"/>
      <c r="E151" s="262"/>
      <c r="F151" s="313" t="s">
        <v>1599</v>
      </c>
      <c r="G151" s="262"/>
      <c r="H151" s="312" t="s">
        <v>1639</v>
      </c>
      <c r="I151" s="312" t="s">
        <v>1601</v>
      </c>
      <c r="J151" s="312">
        <v>120</v>
      </c>
      <c r="K151" s="308"/>
    </row>
    <row r="152" spans="2:11" s="1" customFormat="1" ht="15" customHeight="1">
      <c r="B152" s="285"/>
      <c r="C152" s="312" t="s">
        <v>1648</v>
      </c>
      <c r="D152" s="262"/>
      <c r="E152" s="262"/>
      <c r="F152" s="313" t="s">
        <v>1599</v>
      </c>
      <c r="G152" s="262"/>
      <c r="H152" s="312" t="s">
        <v>1659</v>
      </c>
      <c r="I152" s="312" t="s">
        <v>1601</v>
      </c>
      <c r="J152" s="312" t="s">
        <v>1650</v>
      </c>
      <c r="K152" s="308"/>
    </row>
    <row r="153" spans="2:11" s="1" customFormat="1" ht="15" customHeight="1">
      <c r="B153" s="285"/>
      <c r="C153" s="312" t="s">
        <v>85</v>
      </c>
      <c r="D153" s="262"/>
      <c r="E153" s="262"/>
      <c r="F153" s="313" t="s">
        <v>1599</v>
      </c>
      <c r="G153" s="262"/>
      <c r="H153" s="312" t="s">
        <v>1660</v>
      </c>
      <c r="I153" s="312" t="s">
        <v>1601</v>
      </c>
      <c r="J153" s="312" t="s">
        <v>1650</v>
      </c>
      <c r="K153" s="308"/>
    </row>
    <row r="154" spans="2:11" s="1" customFormat="1" ht="15" customHeight="1">
      <c r="B154" s="285"/>
      <c r="C154" s="312" t="s">
        <v>1604</v>
      </c>
      <c r="D154" s="262"/>
      <c r="E154" s="262"/>
      <c r="F154" s="313" t="s">
        <v>1605</v>
      </c>
      <c r="G154" s="262"/>
      <c r="H154" s="312" t="s">
        <v>1639</v>
      </c>
      <c r="I154" s="312" t="s">
        <v>1601</v>
      </c>
      <c r="J154" s="312">
        <v>50</v>
      </c>
      <c r="K154" s="308"/>
    </row>
    <row r="155" spans="2:11" s="1" customFormat="1" ht="15" customHeight="1">
      <c r="B155" s="285"/>
      <c r="C155" s="312" t="s">
        <v>1607</v>
      </c>
      <c r="D155" s="262"/>
      <c r="E155" s="262"/>
      <c r="F155" s="313" t="s">
        <v>1599</v>
      </c>
      <c r="G155" s="262"/>
      <c r="H155" s="312" t="s">
        <v>1639</v>
      </c>
      <c r="I155" s="312" t="s">
        <v>1609</v>
      </c>
      <c r="J155" s="312"/>
      <c r="K155" s="308"/>
    </row>
    <row r="156" spans="2:11" s="1" customFormat="1" ht="15" customHeight="1">
      <c r="B156" s="285"/>
      <c r="C156" s="312" t="s">
        <v>1618</v>
      </c>
      <c r="D156" s="262"/>
      <c r="E156" s="262"/>
      <c r="F156" s="313" t="s">
        <v>1605</v>
      </c>
      <c r="G156" s="262"/>
      <c r="H156" s="312" t="s">
        <v>1639</v>
      </c>
      <c r="I156" s="312" t="s">
        <v>1601</v>
      </c>
      <c r="J156" s="312">
        <v>50</v>
      </c>
      <c r="K156" s="308"/>
    </row>
    <row r="157" spans="2:11" s="1" customFormat="1" ht="15" customHeight="1">
      <c r="B157" s="285"/>
      <c r="C157" s="312" t="s">
        <v>1626</v>
      </c>
      <c r="D157" s="262"/>
      <c r="E157" s="262"/>
      <c r="F157" s="313" t="s">
        <v>1605</v>
      </c>
      <c r="G157" s="262"/>
      <c r="H157" s="312" t="s">
        <v>1639</v>
      </c>
      <c r="I157" s="312" t="s">
        <v>1601</v>
      </c>
      <c r="J157" s="312">
        <v>50</v>
      </c>
      <c r="K157" s="308"/>
    </row>
    <row r="158" spans="2:11" s="1" customFormat="1" ht="15" customHeight="1">
      <c r="B158" s="285"/>
      <c r="C158" s="312" t="s">
        <v>1624</v>
      </c>
      <c r="D158" s="262"/>
      <c r="E158" s="262"/>
      <c r="F158" s="313" t="s">
        <v>1605</v>
      </c>
      <c r="G158" s="262"/>
      <c r="H158" s="312" t="s">
        <v>1639</v>
      </c>
      <c r="I158" s="312" t="s">
        <v>1601</v>
      </c>
      <c r="J158" s="312">
        <v>50</v>
      </c>
      <c r="K158" s="308"/>
    </row>
    <row r="159" spans="2:11" s="1" customFormat="1" ht="15" customHeight="1">
      <c r="B159" s="285"/>
      <c r="C159" s="312" t="s">
        <v>131</v>
      </c>
      <c r="D159" s="262"/>
      <c r="E159" s="262"/>
      <c r="F159" s="313" t="s">
        <v>1599</v>
      </c>
      <c r="G159" s="262"/>
      <c r="H159" s="312" t="s">
        <v>1661</v>
      </c>
      <c r="I159" s="312" t="s">
        <v>1601</v>
      </c>
      <c r="J159" s="312" t="s">
        <v>1662</v>
      </c>
      <c r="K159" s="308"/>
    </row>
    <row r="160" spans="2:11" s="1" customFormat="1" ht="15" customHeight="1">
      <c r="B160" s="285"/>
      <c r="C160" s="312" t="s">
        <v>1663</v>
      </c>
      <c r="D160" s="262"/>
      <c r="E160" s="262"/>
      <c r="F160" s="313" t="s">
        <v>1599</v>
      </c>
      <c r="G160" s="262"/>
      <c r="H160" s="312" t="s">
        <v>1664</v>
      </c>
      <c r="I160" s="312" t="s">
        <v>1634</v>
      </c>
      <c r="J160" s="312"/>
      <c r="K160" s="308"/>
    </row>
    <row r="161" spans="2:11" s="1" customFormat="1" ht="15" customHeight="1">
      <c r="B161" s="314"/>
      <c r="C161" s="294"/>
      <c r="D161" s="294"/>
      <c r="E161" s="294"/>
      <c r="F161" s="294"/>
      <c r="G161" s="294"/>
      <c r="H161" s="294"/>
      <c r="I161" s="294"/>
      <c r="J161" s="294"/>
      <c r="K161" s="315"/>
    </row>
    <row r="162" spans="2:11" s="1" customFormat="1" ht="18.75" customHeight="1">
      <c r="B162" s="296"/>
      <c r="C162" s="306"/>
      <c r="D162" s="306"/>
      <c r="E162" s="306"/>
      <c r="F162" s="316"/>
      <c r="G162" s="306"/>
      <c r="H162" s="306"/>
      <c r="I162" s="306"/>
      <c r="J162" s="306"/>
      <c r="K162" s="296"/>
    </row>
    <row r="163" spans="2:11" s="1" customFormat="1" ht="18.75" customHeight="1">
      <c r="B163" s="269"/>
      <c r="C163" s="269"/>
      <c r="D163" s="269"/>
      <c r="E163" s="269"/>
      <c r="F163" s="269"/>
      <c r="G163" s="269"/>
      <c r="H163" s="269"/>
      <c r="I163" s="269"/>
      <c r="J163" s="269"/>
      <c r="K163" s="269"/>
    </row>
    <row r="164" spans="2:11" s="1" customFormat="1" ht="7.5" customHeight="1">
      <c r="B164" s="251"/>
      <c r="C164" s="252"/>
      <c r="D164" s="252"/>
      <c r="E164" s="252"/>
      <c r="F164" s="252"/>
      <c r="G164" s="252"/>
      <c r="H164" s="252"/>
      <c r="I164" s="252"/>
      <c r="J164" s="252"/>
      <c r="K164" s="253"/>
    </row>
    <row r="165" spans="2:11" s="1" customFormat="1" ht="45" customHeight="1">
      <c r="B165" s="254"/>
      <c r="C165" s="386" t="s">
        <v>1665</v>
      </c>
      <c r="D165" s="386"/>
      <c r="E165" s="386"/>
      <c r="F165" s="386"/>
      <c r="G165" s="386"/>
      <c r="H165" s="386"/>
      <c r="I165" s="386"/>
      <c r="J165" s="386"/>
      <c r="K165" s="255"/>
    </row>
    <row r="166" spans="2:11" s="1" customFormat="1" ht="17.25" customHeight="1">
      <c r="B166" s="254"/>
      <c r="C166" s="275" t="s">
        <v>1593</v>
      </c>
      <c r="D166" s="275"/>
      <c r="E166" s="275"/>
      <c r="F166" s="275" t="s">
        <v>1594</v>
      </c>
      <c r="G166" s="317"/>
      <c r="H166" s="318" t="s">
        <v>55</v>
      </c>
      <c r="I166" s="318" t="s">
        <v>58</v>
      </c>
      <c r="J166" s="275" t="s">
        <v>1595</v>
      </c>
      <c r="K166" s="255"/>
    </row>
    <row r="167" spans="2:11" s="1" customFormat="1" ht="17.25" customHeight="1">
      <c r="B167" s="256"/>
      <c r="C167" s="277" t="s">
        <v>1596</v>
      </c>
      <c r="D167" s="277"/>
      <c r="E167" s="277"/>
      <c r="F167" s="278" t="s">
        <v>1597</v>
      </c>
      <c r="G167" s="319"/>
      <c r="H167" s="320"/>
      <c r="I167" s="320"/>
      <c r="J167" s="277" t="s">
        <v>1598</v>
      </c>
      <c r="K167" s="257"/>
    </row>
    <row r="168" spans="2:11" s="1" customFormat="1" ht="5.25" customHeight="1">
      <c r="B168" s="285"/>
      <c r="C168" s="280"/>
      <c r="D168" s="280"/>
      <c r="E168" s="280"/>
      <c r="F168" s="280"/>
      <c r="G168" s="281"/>
      <c r="H168" s="280"/>
      <c r="I168" s="280"/>
      <c r="J168" s="280"/>
      <c r="K168" s="308"/>
    </row>
    <row r="169" spans="2:11" s="1" customFormat="1" ht="15" customHeight="1">
      <c r="B169" s="285"/>
      <c r="C169" s="262" t="s">
        <v>1602</v>
      </c>
      <c r="D169" s="262"/>
      <c r="E169" s="262"/>
      <c r="F169" s="283" t="s">
        <v>1599</v>
      </c>
      <c r="G169" s="262"/>
      <c r="H169" s="262" t="s">
        <v>1639</v>
      </c>
      <c r="I169" s="262" t="s">
        <v>1601</v>
      </c>
      <c r="J169" s="262">
        <v>120</v>
      </c>
      <c r="K169" s="308"/>
    </row>
    <row r="170" spans="2:11" s="1" customFormat="1" ht="15" customHeight="1">
      <c r="B170" s="285"/>
      <c r="C170" s="262" t="s">
        <v>1648</v>
      </c>
      <c r="D170" s="262"/>
      <c r="E170" s="262"/>
      <c r="F170" s="283" t="s">
        <v>1599</v>
      </c>
      <c r="G170" s="262"/>
      <c r="H170" s="262" t="s">
        <v>1649</v>
      </c>
      <c r="I170" s="262" t="s">
        <v>1601</v>
      </c>
      <c r="J170" s="262" t="s">
        <v>1650</v>
      </c>
      <c r="K170" s="308"/>
    </row>
    <row r="171" spans="2:11" s="1" customFormat="1" ht="15" customHeight="1">
      <c r="B171" s="285"/>
      <c r="C171" s="262" t="s">
        <v>85</v>
      </c>
      <c r="D171" s="262"/>
      <c r="E171" s="262"/>
      <c r="F171" s="283" t="s">
        <v>1599</v>
      </c>
      <c r="G171" s="262"/>
      <c r="H171" s="262" t="s">
        <v>1666</v>
      </c>
      <c r="I171" s="262" t="s">
        <v>1601</v>
      </c>
      <c r="J171" s="262" t="s">
        <v>1650</v>
      </c>
      <c r="K171" s="308"/>
    </row>
    <row r="172" spans="2:11" s="1" customFormat="1" ht="15" customHeight="1">
      <c r="B172" s="285"/>
      <c r="C172" s="262" t="s">
        <v>1604</v>
      </c>
      <c r="D172" s="262"/>
      <c r="E172" s="262"/>
      <c r="F172" s="283" t="s">
        <v>1605</v>
      </c>
      <c r="G172" s="262"/>
      <c r="H172" s="262" t="s">
        <v>1666</v>
      </c>
      <c r="I172" s="262" t="s">
        <v>1601</v>
      </c>
      <c r="J172" s="262">
        <v>50</v>
      </c>
      <c r="K172" s="308"/>
    </row>
    <row r="173" spans="2:11" s="1" customFormat="1" ht="15" customHeight="1">
      <c r="B173" s="285"/>
      <c r="C173" s="262" t="s">
        <v>1607</v>
      </c>
      <c r="D173" s="262"/>
      <c r="E173" s="262"/>
      <c r="F173" s="283" t="s">
        <v>1599</v>
      </c>
      <c r="G173" s="262"/>
      <c r="H173" s="262" t="s">
        <v>1666</v>
      </c>
      <c r="I173" s="262" t="s">
        <v>1609</v>
      </c>
      <c r="J173" s="262"/>
      <c r="K173" s="308"/>
    </row>
    <row r="174" spans="2:11" s="1" customFormat="1" ht="15" customHeight="1">
      <c r="B174" s="285"/>
      <c r="C174" s="262" t="s">
        <v>1618</v>
      </c>
      <c r="D174" s="262"/>
      <c r="E174" s="262"/>
      <c r="F174" s="283" t="s">
        <v>1605</v>
      </c>
      <c r="G174" s="262"/>
      <c r="H174" s="262" t="s">
        <v>1666</v>
      </c>
      <c r="I174" s="262" t="s">
        <v>1601</v>
      </c>
      <c r="J174" s="262">
        <v>50</v>
      </c>
      <c r="K174" s="308"/>
    </row>
    <row r="175" spans="2:11" s="1" customFormat="1" ht="15" customHeight="1">
      <c r="B175" s="285"/>
      <c r="C175" s="262" t="s">
        <v>1626</v>
      </c>
      <c r="D175" s="262"/>
      <c r="E175" s="262"/>
      <c r="F175" s="283" t="s">
        <v>1605</v>
      </c>
      <c r="G175" s="262"/>
      <c r="H175" s="262" t="s">
        <v>1666</v>
      </c>
      <c r="I175" s="262" t="s">
        <v>1601</v>
      </c>
      <c r="J175" s="262">
        <v>50</v>
      </c>
      <c r="K175" s="308"/>
    </row>
    <row r="176" spans="2:11" s="1" customFormat="1" ht="15" customHeight="1">
      <c r="B176" s="285"/>
      <c r="C176" s="262" t="s">
        <v>1624</v>
      </c>
      <c r="D176" s="262"/>
      <c r="E176" s="262"/>
      <c r="F176" s="283" t="s">
        <v>1605</v>
      </c>
      <c r="G176" s="262"/>
      <c r="H176" s="262" t="s">
        <v>1666</v>
      </c>
      <c r="I176" s="262" t="s">
        <v>1601</v>
      </c>
      <c r="J176" s="262">
        <v>50</v>
      </c>
      <c r="K176" s="308"/>
    </row>
    <row r="177" spans="2:11" s="1" customFormat="1" ht="15" customHeight="1">
      <c r="B177" s="285"/>
      <c r="C177" s="262" t="s">
        <v>145</v>
      </c>
      <c r="D177" s="262"/>
      <c r="E177" s="262"/>
      <c r="F177" s="283" t="s">
        <v>1599</v>
      </c>
      <c r="G177" s="262"/>
      <c r="H177" s="262" t="s">
        <v>1667</v>
      </c>
      <c r="I177" s="262" t="s">
        <v>1668</v>
      </c>
      <c r="J177" s="262"/>
      <c r="K177" s="308"/>
    </row>
    <row r="178" spans="2:11" s="1" customFormat="1" ht="15" customHeight="1">
      <c r="B178" s="285"/>
      <c r="C178" s="262" t="s">
        <v>58</v>
      </c>
      <c r="D178" s="262"/>
      <c r="E178" s="262"/>
      <c r="F178" s="283" t="s">
        <v>1599</v>
      </c>
      <c r="G178" s="262"/>
      <c r="H178" s="262" t="s">
        <v>1669</v>
      </c>
      <c r="I178" s="262" t="s">
        <v>1670</v>
      </c>
      <c r="J178" s="262">
        <v>1</v>
      </c>
      <c r="K178" s="308"/>
    </row>
    <row r="179" spans="2:11" s="1" customFormat="1" ht="15" customHeight="1">
      <c r="B179" s="285"/>
      <c r="C179" s="262" t="s">
        <v>54</v>
      </c>
      <c r="D179" s="262"/>
      <c r="E179" s="262"/>
      <c r="F179" s="283" t="s">
        <v>1599</v>
      </c>
      <c r="G179" s="262"/>
      <c r="H179" s="262" t="s">
        <v>1671</v>
      </c>
      <c r="I179" s="262" t="s">
        <v>1601</v>
      </c>
      <c r="J179" s="262">
        <v>20</v>
      </c>
      <c r="K179" s="308"/>
    </row>
    <row r="180" spans="2:11" s="1" customFormat="1" ht="15" customHeight="1">
      <c r="B180" s="285"/>
      <c r="C180" s="262" t="s">
        <v>55</v>
      </c>
      <c r="D180" s="262"/>
      <c r="E180" s="262"/>
      <c r="F180" s="283" t="s">
        <v>1599</v>
      </c>
      <c r="G180" s="262"/>
      <c r="H180" s="262" t="s">
        <v>1672</v>
      </c>
      <c r="I180" s="262" t="s">
        <v>1601</v>
      </c>
      <c r="J180" s="262">
        <v>255</v>
      </c>
      <c r="K180" s="308"/>
    </row>
    <row r="181" spans="2:11" s="1" customFormat="1" ht="15" customHeight="1">
      <c r="B181" s="285"/>
      <c r="C181" s="262" t="s">
        <v>146</v>
      </c>
      <c r="D181" s="262"/>
      <c r="E181" s="262"/>
      <c r="F181" s="283" t="s">
        <v>1599</v>
      </c>
      <c r="G181" s="262"/>
      <c r="H181" s="262" t="s">
        <v>1563</v>
      </c>
      <c r="I181" s="262" t="s">
        <v>1601</v>
      </c>
      <c r="J181" s="262">
        <v>10</v>
      </c>
      <c r="K181" s="308"/>
    </row>
    <row r="182" spans="2:11" s="1" customFormat="1" ht="15" customHeight="1">
      <c r="B182" s="285"/>
      <c r="C182" s="262" t="s">
        <v>147</v>
      </c>
      <c r="D182" s="262"/>
      <c r="E182" s="262"/>
      <c r="F182" s="283" t="s">
        <v>1599</v>
      </c>
      <c r="G182" s="262"/>
      <c r="H182" s="262" t="s">
        <v>1673</v>
      </c>
      <c r="I182" s="262" t="s">
        <v>1634</v>
      </c>
      <c r="J182" s="262"/>
      <c r="K182" s="308"/>
    </row>
    <row r="183" spans="2:11" s="1" customFormat="1" ht="15" customHeight="1">
      <c r="B183" s="285"/>
      <c r="C183" s="262" t="s">
        <v>1674</v>
      </c>
      <c r="D183" s="262"/>
      <c r="E183" s="262"/>
      <c r="F183" s="283" t="s">
        <v>1599</v>
      </c>
      <c r="G183" s="262"/>
      <c r="H183" s="262" t="s">
        <v>1675</v>
      </c>
      <c r="I183" s="262" t="s">
        <v>1634</v>
      </c>
      <c r="J183" s="262"/>
      <c r="K183" s="308"/>
    </row>
    <row r="184" spans="2:11" s="1" customFormat="1" ht="15" customHeight="1">
      <c r="B184" s="285"/>
      <c r="C184" s="262" t="s">
        <v>1663</v>
      </c>
      <c r="D184" s="262"/>
      <c r="E184" s="262"/>
      <c r="F184" s="283" t="s">
        <v>1599</v>
      </c>
      <c r="G184" s="262"/>
      <c r="H184" s="262" t="s">
        <v>1676</v>
      </c>
      <c r="I184" s="262" t="s">
        <v>1634</v>
      </c>
      <c r="J184" s="262"/>
      <c r="K184" s="308"/>
    </row>
    <row r="185" spans="2:11" s="1" customFormat="1" ht="15" customHeight="1">
      <c r="B185" s="285"/>
      <c r="C185" s="262" t="s">
        <v>149</v>
      </c>
      <c r="D185" s="262"/>
      <c r="E185" s="262"/>
      <c r="F185" s="283" t="s">
        <v>1605</v>
      </c>
      <c r="G185" s="262"/>
      <c r="H185" s="262" t="s">
        <v>1677</v>
      </c>
      <c r="I185" s="262" t="s">
        <v>1601</v>
      </c>
      <c r="J185" s="262">
        <v>50</v>
      </c>
      <c r="K185" s="308"/>
    </row>
    <row r="186" spans="2:11" s="1" customFormat="1" ht="15" customHeight="1">
      <c r="B186" s="285"/>
      <c r="C186" s="262" t="s">
        <v>1678</v>
      </c>
      <c r="D186" s="262"/>
      <c r="E186" s="262"/>
      <c r="F186" s="283" t="s">
        <v>1605</v>
      </c>
      <c r="G186" s="262"/>
      <c r="H186" s="262" t="s">
        <v>1679</v>
      </c>
      <c r="I186" s="262" t="s">
        <v>1680</v>
      </c>
      <c r="J186" s="262"/>
      <c r="K186" s="308"/>
    </row>
    <row r="187" spans="2:11" s="1" customFormat="1" ht="15" customHeight="1">
      <c r="B187" s="285"/>
      <c r="C187" s="262" t="s">
        <v>1681</v>
      </c>
      <c r="D187" s="262"/>
      <c r="E187" s="262"/>
      <c r="F187" s="283" t="s">
        <v>1605</v>
      </c>
      <c r="G187" s="262"/>
      <c r="H187" s="262" t="s">
        <v>1682</v>
      </c>
      <c r="I187" s="262" t="s">
        <v>1680</v>
      </c>
      <c r="J187" s="262"/>
      <c r="K187" s="308"/>
    </row>
    <row r="188" spans="2:11" s="1" customFormat="1" ht="15" customHeight="1">
      <c r="B188" s="285"/>
      <c r="C188" s="262" t="s">
        <v>1683</v>
      </c>
      <c r="D188" s="262"/>
      <c r="E188" s="262"/>
      <c r="F188" s="283" t="s">
        <v>1605</v>
      </c>
      <c r="G188" s="262"/>
      <c r="H188" s="262" t="s">
        <v>1684</v>
      </c>
      <c r="I188" s="262" t="s">
        <v>1680</v>
      </c>
      <c r="J188" s="262"/>
      <c r="K188" s="308"/>
    </row>
    <row r="189" spans="2:11" s="1" customFormat="1" ht="15" customHeight="1">
      <c r="B189" s="285"/>
      <c r="C189" s="321" t="s">
        <v>1685</v>
      </c>
      <c r="D189" s="262"/>
      <c r="E189" s="262"/>
      <c r="F189" s="283" t="s">
        <v>1605</v>
      </c>
      <c r="G189" s="262"/>
      <c r="H189" s="262" t="s">
        <v>1686</v>
      </c>
      <c r="I189" s="262" t="s">
        <v>1687</v>
      </c>
      <c r="J189" s="322" t="s">
        <v>1688</v>
      </c>
      <c r="K189" s="308"/>
    </row>
    <row r="190" spans="2:11" s="1" customFormat="1" ht="15" customHeight="1">
      <c r="B190" s="285"/>
      <c r="C190" s="321" t="s">
        <v>43</v>
      </c>
      <c r="D190" s="262"/>
      <c r="E190" s="262"/>
      <c r="F190" s="283" t="s">
        <v>1599</v>
      </c>
      <c r="G190" s="262"/>
      <c r="H190" s="259" t="s">
        <v>1689</v>
      </c>
      <c r="I190" s="262" t="s">
        <v>1690</v>
      </c>
      <c r="J190" s="262"/>
      <c r="K190" s="308"/>
    </row>
    <row r="191" spans="2:11" s="1" customFormat="1" ht="15" customHeight="1">
      <c r="B191" s="285"/>
      <c r="C191" s="321" t="s">
        <v>1691</v>
      </c>
      <c r="D191" s="262"/>
      <c r="E191" s="262"/>
      <c r="F191" s="283" t="s">
        <v>1599</v>
      </c>
      <c r="G191" s="262"/>
      <c r="H191" s="262" t="s">
        <v>1692</v>
      </c>
      <c r="I191" s="262" t="s">
        <v>1634</v>
      </c>
      <c r="J191" s="262"/>
      <c r="K191" s="308"/>
    </row>
    <row r="192" spans="2:11" s="1" customFormat="1" ht="15" customHeight="1">
      <c r="B192" s="285"/>
      <c r="C192" s="321" t="s">
        <v>1693</v>
      </c>
      <c r="D192" s="262"/>
      <c r="E192" s="262"/>
      <c r="F192" s="283" t="s">
        <v>1599</v>
      </c>
      <c r="G192" s="262"/>
      <c r="H192" s="262" t="s">
        <v>1694</v>
      </c>
      <c r="I192" s="262" t="s">
        <v>1634</v>
      </c>
      <c r="J192" s="262"/>
      <c r="K192" s="308"/>
    </row>
    <row r="193" spans="2:11" s="1" customFormat="1" ht="15" customHeight="1">
      <c r="B193" s="285"/>
      <c r="C193" s="321" t="s">
        <v>1695</v>
      </c>
      <c r="D193" s="262"/>
      <c r="E193" s="262"/>
      <c r="F193" s="283" t="s">
        <v>1605</v>
      </c>
      <c r="G193" s="262"/>
      <c r="H193" s="262" t="s">
        <v>1696</v>
      </c>
      <c r="I193" s="262" t="s">
        <v>1634</v>
      </c>
      <c r="J193" s="262"/>
      <c r="K193" s="308"/>
    </row>
    <row r="194" spans="2:11" s="1" customFormat="1" ht="15" customHeight="1">
      <c r="B194" s="314"/>
      <c r="C194" s="323"/>
      <c r="D194" s="294"/>
      <c r="E194" s="294"/>
      <c r="F194" s="294"/>
      <c r="G194" s="294"/>
      <c r="H194" s="294"/>
      <c r="I194" s="294"/>
      <c r="J194" s="294"/>
      <c r="K194" s="315"/>
    </row>
    <row r="195" spans="2:11" s="1" customFormat="1" ht="18.75" customHeight="1">
      <c r="B195" s="296"/>
      <c r="C195" s="306"/>
      <c r="D195" s="306"/>
      <c r="E195" s="306"/>
      <c r="F195" s="316"/>
      <c r="G195" s="306"/>
      <c r="H195" s="306"/>
      <c r="I195" s="306"/>
      <c r="J195" s="306"/>
      <c r="K195" s="296"/>
    </row>
    <row r="196" spans="2:11" s="1" customFormat="1" ht="18.75" customHeight="1">
      <c r="B196" s="296"/>
      <c r="C196" s="306"/>
      <c r="D196" s="306"/>
      <c r="E196" s="306"/>
      <c r="F196" s="316"/>
      <c r="G196" s="306"/>
      <c r="H196" s="306"/>
      <c r="I196" s="306"/>
      <c r="J196" s="306"/>
      <c r="K196" s="296"/>
    </row>
    <row r="197" spans="2:11" s="1" customFormat="1" ht="18.75" customHeight="1">
      <c r="B197" s="269"/>
      <c r="C197" s="269"/>
      <c r="D197" s="269"/>
      <c r="E197" s="269"/>
      <c r="F197" s="269"/>
      <c r="G197" s="269"/>
      <c r="H197" s="269"/>
      <c r="I197" s="269"/>
      <c r="J197" s="269"/>
      <c r="K197" s="269"/>
    </row>
    <row r="198" spans="2:11" s="1" customFormat="1" ht="13.5">
      <c r="B198" s="251"/>
      <c r="C198" s="252"/>
      <c r="D198" s="252"/>
      <c r="E198" s="252"/>
      <c r="F198" s="252"/>
      <c r="G198" s="252"/>
      <c r="H198" s="252"/>
      <c r="I198" s="252"/>
      <c r="J198" s="252"/>
      <c r="K198" s="253"/>
    </row>
    <row r="199" spans="2:11" s="1" customFormat="1" ht="21">
      <c r="B199" s="254"/>
      <c r="C199" s="386" t="s">
        <v>1697</v>
      </c>
      <c r="D199" s="386"/>
      <c r="E199" s="386"/>
      <c r="F199" s="386"/>
      <c r="G199" s="386"/>
      <c r="H199" s="386"/>
      <c r="I199" s="386"/>
      <c r="J199" s="386"/>
      <c r="K199" s="255"/>
    </row>
    <row r="200" spans="2:11" s="1" customFormat="1" ht="25.5" customHeight="1">
      <c r="B200" s="254"/>
      <c r="C200" s="324" t="s">
        <v>1698</v>
      </c>
      <c r="D200" s="324"/>
      <c r="E200" s="324"/>
      <c r="F200" s="324" t="s">
        <v>1699</v>
      </c>
      <c r="G200" s="325"/>
      <c r="H200" s="387" t="s">
        <v>1700</v>
      </c>
      <c r="I200" s="387"/>
      <c r="J200" s="387"/>
      <c r="K200" s="255"/>
    </row>
    <row r="201" spans="2:11" s="1" customFormat="1" ht="5.25" customHeight="1">
      <c r="B201" s="285"/>
      <c r="C201" s="280"/>
      <c r="D201" s="280"/>
      <c r="E201" s="280"/>
      <c r="F201" s="280"/>
      <c r="G201" s="306"/>
      <c r="H201" s="280"/>
      <c r="I201" s="280"/>
      <c r="J201" s="280"/>
      <c r="K201" s="308"/>
    </row>
    <row r="202" spans="2:11" s="1" customFormat="1" ht="15" customHeight="1">
      <c r="B202" s="285"/>
      <c r="C202" s="262" t="s">
        <v>1690</v>
      </c>
      <c r="D202" s="262"/>
      <c r="E202" s="262"/>
      <c r="F202" s="283" t="s">
        <v>44</v>
      </c>
      <c r="G202" s="262"/>
      <c r="H202" s="388" t="s">
        <v>1701</v>
      </c>
      <c r="I202" s="388"/>
      <c r="J202" s="388"/>
      <c r="K202" s="308"/>
    </row>
    <row r="203" spans="2:11" s="1" customFormat="1" ht="15" customHeight="1">
      <c r="B203" s="285"/>
      <c r="C203" s="262"/>
      <c r="D203" s="262"/>
      <c r="E203" s="262"/>
      <c r="F203" s="283" t="s">
        <v>45</v>
      </c>
      <c r="G203" s="262"/>
      <c r="H203" s="388" t="s">
        <v>1702</v>
      </c>
      <c r="I203" s="388"/>
      <c r="J203" s="388"/>
      <c r="K203" s="308"/>
    </row>
    <row r="204" spans="2:11" s="1" customFormat="1" ht="15" customHeight="1">
      <c r="B204" s="285"/>
      <c r="C204" s="262"/>
      <c r="D204" s="262"/>
      <c r="E204" s="262"/>
      <c r="F204" s="283" t="s">
        <v>48</v>
      </c>
      <c r="G204" s="262"/>
      <c r="H204" s="388" t="s">
        <v>1703</v>
      </c>
      <c r="I204" s="388"/>
      <c r="J204" s="388"/>
      <c r="K204" s="308"/>
    </row>
    <row r="205" spans="2:11" s="1" customFormat="1" ht="15" customHeight="1">
      <c r="B205" s="285"/>
      <c r="C205" s="262"/>
      <c r="D205" s="262"/>
      <c r="E205" s="262"/>
      <c r="F205" s="283" t="s">
        <v>46</v>
      </c>
      <c r="G205" s="262"/>
      <c r="H205" s="388" t="s">
        <v>1704</v>
      </c>
      <c r="I205" s="388"/>
      <c r="J205" s="388"/>
      <c r="K205" s="308"/>
    </row>
    <row r="206" spans="2:11" s="1" customFormat="1" ht="15" customHeight="1">
      <c r="B206" s="285"/>
      <c r="C206" s="262"/>
      <c r="D206" s="262"/>
      <c r="E206" s="262"/>
      <c r="F206" s="283" t="s">
        <v>47</v>
      </c>
      <c r="G206" s="262"/>
      <c r="H206" s="388" t="s">
        <v>1705</v>
      </c>
      <c r="I206" s="388"/>
      <c r="J206" s="388"/>
      <c r="K206" s="308"/>
    </row>
    <row r="207" spans="2:11" s="1" customFormat="1" ht="15" customHeight="1">
      <c r="B207" s="285"/>
      <c r="C207" s="262"/>
      <c r="D207" s="262"/>
      <c r="E207" s="262"/>
      <c r="F207" s="283"/>
      <c r="G207" s="262"/>
      <c r="H207" s="262"/>
      <c r="I207" s="262"/>
      <c r="J207" s="262"/>
      <c r="K207" s="308"/>
    </row>
    <row r="208" spans="2:11" s="1" customFormat="1" ht="15" customHeight="1">
      <c r="B208" s="285"/>
      <c r="C208" s="262" t="s">
        <v>1646</v>
      </c>
      <c r="D208" s="262"/>
      <c r="E208" s="262"/>
      <c r="F208" s="283" t="s">
        <v>79</v>
      </c>
      <c r="G208" s="262"/>
      <c r="H208" s="388" t="s">
        <v>1706</v>
      </c>
      <c r="I208" s="388"/>
      <c r="J208" s="388"/>
      <c r="K208" s="308"/>
    </row>
    <row r="209" spans="2:11" s="1" customFormat="1" ht="15" customHeight="1">
      <c r="B209" s="285"/>
      <c r="C209" s="262"/>
      <c r="D209" s="262"/>
      <c r="E209" s="262"/>
      <c r="F209" s="283" t="s">
        <v>1544</v>
      </c>
      <c r="G209" s="262"/>
      <c r="H209" s="388" t="s">
        <v>1545</v>
      </c>
      <c r="I209" s="388"/>
      <c r="J209" s="388"/>
      <c r="K209" s="308"/>
    </row>
    <row r="210" spans="2:11" s="1" customFormat="1" ht="15" customHeight="1">
      <c r="B210" s="285"/>
      <c r="C210" s="262"/>
      <c r="D210" s="262"/>
      <c r="E210" s="262"/>
      <c r="F210" s="283" t="s">
        <v>1542</v>
      </c>
      <c r="G210" s="262"/>
      <c r="H210" s="388" t="s">
        <v>1707</v>
      </c>
      <c r="I210" s="388"/>
      <c r="J210" s="388"/>
      <c r="K210" s="308"/>
    </row>
    <row r="211" spans="2:11" s="1" customFormat="1" ht="15" customHeight="1">
      <c r="B211" s="326"/>
      <c r="C211" s="262"/>
      <c r="D211" s="262"/>
      <c r="E211" s="262"/>
      <c r="F211" s="283" t="s">
        <v>1546</v>
      </c>
      <c r="G211" s="321"/>
      <c r="H211" s="389" t="s">
        <v>1547</v>
      </c>
      <c r="I211" s="389"/>
      <c r="J211" s="389"/>
      <c r="K211" s="327"/>
    </row>
    <row r="212" spans="2:11" s="1" customFormat="1" ht="15" customHeight="1">
      <c r="B212" s="326"/>
      <c r="C212" s="262"/>
      <c r="D212" s="262"/>
      <c r="E212" s="262"/>
      <c r="F212" s="283" t="s">
        <v>664</v>
      </c>
      <c r="G212" s="321"/>
      <c r="H212" s="389" t="s">
        <v>1481</v>
      </c>
      <c r="I212" s="389"/>
      <c r="J212" s="389"/>
      <c r="K212" s="327"/>
    </row>
    <row r="213" spans="2:11" s="1" customFormat="1" ht="15" customHeight="1">
      <c r="B213" s="326"/>
      <c r="C213" s="262"/>
      <c r="D213" s="262"/>
      <c r="E213" s="262"/>
      <c r="F213" s="283"/>
      <c r="G213" s="321"/>
      <c r="H213" s="312"/>
      <c r="I213" s="312"/>
      <c r="J213" s="312"/>
      <c r="K213" s="327"/>
    </row>
    <row r="214" spans="2:11" s="1" customFormat="1" ht="15" customHeight="1">
      <c r="B214" s="326"/>
      <c r="C214" s="262" t="s">
        <v>1670</v>
      </c>
      <c r="D214" s="262"/>
      <c r="E214" s="262"/>
      <c r="F214" s="283">
        <v>1</v>
      </c>
      <c r="G214" s="321"/>
      <c r="H214" s="389" t="s">
        <v>1708</v>
      </c>
      <c r="I214" s="389"/>
      <c r="J214" s="389"/>
      <c r="K214" s="327"/>
    </row>
    <row r="215" spans="2:11" s="1" customFormat="1" ht="15" customHeight="1">
      <c r="B215" s="326"/>
      <c r="C215" s="262"/>
      <c r="D215" s="262"/>
      <c r="E215" s="262"/>
      <c r="F215" s="283">
        <v>2</v>
      </c>
      <c r="G215" s="321"/>
      <c r="H215" s="389" t="s">
        <v>1709</v>
      </c>
      <c r="I215" s="389"/>
      <c r="J215" s="389"/>
      <c r="K215" s="327"/>
    </row>
    <row r="216" spans="2:11" s="1" customFormat="1" ht="15" customHeight="1">
      <c r="B216" s="326"/>
      <c r="C216" s="262"/>
      <c r="D216" s="262"/>
      <c r="E216" s="262"/>
      <c r="F216" s="283">
        <v>3</v>
      </c>
      <c r="G216" s="321"/>
      <c r="H216" s="389" t="s">
        <v>1710</v>
      </c>
      <c r="I216" s="389"/>
      <c r="J216" s="389"/>
      <c r="K216" s="327"/>
    </row>
    <row r="217" spans="2:11" s="1" customFormat="1" ht="15" customHeight="1">
      <c r="B217" s="326"/>
      <c r="C217" s="262"/>
      <c r="D217" s="262"/>
      <c r="E217" s="262"/>
      <c r="F217" s="283">
        <v>4</v>
      </c>
      <c r="G217" s="321"/>
      <c r="H217" s="389" t="s">
        <v>1711</v>
      </c>
      <c r="I217" s="389"/>
      <c r="J217" s="389"/>
      <c r="K217" s="327"/>
    </row>
    <row r="218" spans="2:11" s="1" customFormat="1" ht="12.75" customHeight="1">
      <c r="B218" s="328"/>
      <c r="C218" s="329"/>
      <c r="D218" s="329"/>
      <c r="E218" s="329"/>
      <c r="F218" s="329"/>
      <c r="G218" s="329"/>
      <c r="H218" s="329"/>
      <c r="I218" s="329"/>
      <c r="J218" s="329"/>
      <c r="K218" s="33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9"/>
  <sheetViews>
    <sheetView showGridLines="0" topLeftCell="A346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86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125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5" t="str">
        <f>'Rekapitulace stavby'!K6</f>
        <v>Oprava propustků na trati Suchdol nad Odrou - Budišov nad Budišovkou 2022</v>
      </c>
      <c r="F7" s="376"/>
      <c r="G7" s="376"/>
      <c r="H7" s="376"/>
      <c r="L7" s="21"/>
    </row>
    <row r="8" spans="1:46" s="1" customFormat="1" ht="12" customHeight="1">
      <c r="B8" s="21"/>
      <c r="D8" s="113" t="s">
        <v>126</v>
      </c>
      <c r="L8" s="21"/>
    </row>
    <row r="9" spans="1:46" s="2" customFormat="1" ht="16.5" customHeight="1">
      <c r="A9" s="35"/>
      <c r="B9" s="40"/>
      <c r="C9" s="35"/>
      <c r="D9" s="35"/>
      <c r="E9" s="375" t="s">
        <v>127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128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8" t="s">
        <v>129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29. 8. 2022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30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31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9" t="str">
        <f>'Rekapitulace stavby'!E14</f>
        <v>Vyplň údaj</v>
      </c>
      <c r="F20" s="380"/>
      <c r="G20" s="380"/>
      <c r="H20" s="380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33</v>
      </c>
      <c r="E22" s="35"/>
      <c r="F22" s="35"/>
      <c r="G22" s="35"/>
      <c r="H22" s="35"/>
      <c r="I22" s="113" t="s">
        <v>26</v>
      </c>
      <c r="J22" s="104" t="str">
        <f>IF('Rekapitulace stavby'!AN16="","",'Rekapitulace stavby'!AN16)</f>
        <v/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3" t="s">
        <v>29</v>
      </c>
      <c r="J23" s="104" t="str">
        <f>IF('Rekapitulace stavby'!AN17="","",'Rekapitulace stavby'!AN17)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tr">
        <f>IF('Rekapitulace stavby'!AN19="","",'Rekapitulace stavby'!AN19)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3" t="s">
        <v>29</v>
      </c>
      <c r="J26" s="104" t="str">
        <f>IF('Rekapitulace stavby'!AN20="","",'Rekapitulace stavby'!AN20)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1" t="s">
        <v>19</v>
      </c>
      <c r="F29" s="381"/>
      <c r="G29" s="381"/>
      <c r="H29" s="381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ROUND(J95,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43</v>
      </c>
      <c r="E35" s="113" t="s">
        <v>44</v>
      </c>
      <c r="F35" s="124">
        <f>ROUND((SUM(BE95:BE368)),  2)</f>
        <v>0</v>
      </c>
      <c r="G35" s="35"/>
      <c r="H35" s="35"/>
      <c r="I35" s="125">
        <v>0.21</v>
      </c>
      <c r="J35" s="124">
        <f>ROUND(((SUM(BE95:BE368))*I35),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45</v>
      </c>
      <c r="F36" s="124">
        <f>ROUND((SUM(BF95:BF368)),  2)</f>
        <v>0</v>
      </c>
      <c r="G36" s="35"/>
      <c r="H36" s="35"/>
      <c r="I36" s="125">
        <v>0.15</v>
      </c>
      <c r="J36" s="124">
        <f>ROUND(((SUM(BF95:BF368))*I36),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ROUND((SUM(BG95:BG368)),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47</v>
      </c>
      <c r="F38" s="124">
        <f>ROUND((SUM(BH95:BH368)),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48</v>
      </c>
      <c r="F39" s="124">
        <f>ROUND((SUM(BI95:BI368)),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130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2" t="str">
        <f>E7</f>
        <v>Oprava propustků na trati Suchdol nad Odrou - Budišov nad Budišovkou 2022</v>
      </c>
      <c r="F50" s="383"/>
      <c r="G50" s="383"/>
      <c r="H50" s="38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126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2" t="s">
        <v>127</v>
      </c>
      <c r="F52" s="384"/>
      <c r="G52" s="384"/>
      <c r="H52" s="384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128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6" t="str">
        <f>E11</f>
        <v>SO 01.1 - Propustek v km 35,061</v>
      </c>
      <c r="F54" s="384"/>
      <c r="G54" s="384"/>
      <c r="H54" s="384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OŘ Ostrava</v>
      </c>
      <c r="G56" s="37"/>
      <c r="H56" s="37"/>
      <c r="I56" s="30" t="s">
        <v>23</v>
      </c>
      <c r="J56" s="60" t="str">
        <f>IF(J14="","",J14)</f>
        <v>29. 8. 2022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železnic s.o. OŘ Ostrava</v>
      </c>
      <c r="G58" s="37"/>
      <c r="H58" s="37"/>
      <c r="I58" s="30" t="s">
        <v>33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131</v>
      </c>
      <c r="D61" s="138"/>
      <c r="E61" s="138"/>
      <c r="F61" s="138"/>
      <c r="G61" s="138"/>
      <c r="H61" s="138"/>
      <c r="I61" s="138"/>
      <c r="J61" s="139" t="s">
        <v>132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J95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133</v>
      </c>
    </row>
    <row r="64" spans="1:47" s="9" customFormat="1" ht="24.95" customHeight="1">
      <c r="B64" s="141"/>
      <c r="C64" s="142"/>
      <c r="D64" s="143" t="s">
        <v>134</v>
      </c>
      <c r="E64" s="144"/>
      <c r="F64" s="144"/>
      <c r="G64" s="144"/>
      <c r="H64" s="144"/>
      <c r="I64" s="144"/>
      <c r="J64" s="145">
        <f>J96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135</v>
      </c>
      <c r="E65" s="149"/>
      <c r="F65" s="149"/>
      <c r="G65" s="149"/>
      <c r="H65" s="149"/>
      <c r="I65" s="149"/>
      <c r="J65" s="150">
        <f>J97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136</v>
      </c>
      <c r="E66" s="149"/>
      <c r="F66" s="149"/>
      <c r="G66" s="149"/>
      <c r="H66" s="149"/>
      <c r="I66" s="149"/>
      <c r="J66" s="150">
        <f>J177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137</v>
      </c>
      <c r="E67" s="149"/>
      <c r="F67" s="149"/>
      <c r="G67" s="149"/>
      <c r="H67" s="149"/>
      <c r="I67" s="149"/>
      <c r="J67" s="150">
        <f>J219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138</v>
      </c>
      <c r="E68" s="149"/>
      <c r="F68" s="149"/>
      <c r="G68" s="149"/>
      <c r="H68" s="149"/>
      <c r="I68" s="149"/>
      <c r="J68" s="150">
        <f>J238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139</v>
      </c>
      <c r="E69" s="149"/>
      <c r="F69" s="149"/>
      <c r="G69" s="149"/>
      <c r="H69" s="149"/>
      <c r="I69" s="149"/>
      <c r="J69" s="150">
        <f>J262</f>
        <v>0</v>
      </c>
      <c r="K69" s="98"/>
      <c r="L69" s="151"/>
    </row>
    <row r="70" spans="1:31" s="10" customFormat="1" ht="19.899999999999999" customHeight="1">
      <c r="B70" s="147"/>
      <c r="C70" s="98"/>
      <c r="D70" s="148" t="s">
        <v>140</v>
      </c>
      <c r="E70" s="149"/>
      <c r="F70" s="149"/>
      <c r="G70" s="149"/>
      <c r="H70" s="149"/>
      <c r="I70" s="149"/>
      <c r="J70" s="150">
        <f>J315</f>
        <v>0</v>
      </c>
      <c r="K70" s="98"/>
      <c r="L70" s="151"/>
    </row>
    <row r="71" spans="1:31" s="10" customFormat="1" ht="19.899999999999999" customHeight="1">
      <c r="B71" s="147"/>
      <c r="C71" s="98"/>
      <c r="D71" s="148" t="s">
        <v>141</v>
      </c>
      <c r="E71" s="149"/>
      <c r="F71" s="149"/>
      <c r="G71" s="149"/>
      <c r="H71" s="149"/>
      <c r="I71" s="149"/>
      <c r="J71" s="150">
        <f>J343</f>
        <v>0</v>
      </c>
      <c r="K71" s="98"/>
      <c r="L71" s="151"/>
    </row>
    <row r="72" spans="1:31" s="9" customFormat="1" ht="24.95" customHeight="1">
      <c r="B72" s="141"/>
      <c r="C72" s="142"/>
      <c r="D72" s="143" t="s">
        <v>142</v>
      </c>
      <c r="E72" s="144"/>
      <c r="F72" s="144"/>
      <c r="G72" s="144"/>
      <c r="H72" s="144"/>
      <c r="I72" s="144"/>
      <c r="J72" s="145">
        <f>J347</f>
        <v>0</v>
      </c>
      <c r="K72" s="142"/>
      <c r="L72" s="146"/>
    </row>
    <row r="73" spans="1:31" s="10" customFormat="1" ht="19.899999999999999" customHeight="1">
      <c r="B73" s="147"/>
      <c r="C73" s="98"/>
      <c r="D73" s="148" t="s">
        <v>143</v>
      </c>
      <c r="E73" s="149"/>
      <c r="F73" s="149"/>
      <c r="G73" s="149"/>
      <c r="H73" s="149"/>
      <c r="I73" s="149"/>
      <c r="J73" s="150">
        <f>J348</f>
        <v>0</v>
      </c>
      <c r="K73" s="98"/>
      <c r="L73" s="151"/>
    </row>
    <row r="74" spans="1:31" s="2" customFormat="1" ht="21.7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9" spans="1:31" s="2" customFormat="1" ht="6.95" customHeight="1">
      <c r="A79" s="35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4.95" customHeight="1">
      <c r="A80" s="35"/>
      <c r="B80" s="36"/>
      <c r="C80" s="24" t="s">
        <v>144</v>
      </c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12" customHeight="1">
      <c r="A82" s="35"/>
      <c r="B82" s="36"/>
      <c r="C82" s="30" t="s">
        <v>16</v>
      </c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26.25" customHeight="1">
      <c r="A83" s="35"/>
      <c r="B83" s="36"/>
      <c r="C83" s="37"/>
      <c r="D83" s="37"/>
      <c r="E83" s="382" t="str">
        <f>E7</f>
        <v>Oprava propustků na trati Suchdol nad Odrou - Budišov nad Budišovkou 2022</v>
      </c>
      <c r="F83" s="383"/>
      <c r="G83" s="383"/>
      <c r="H83" s="383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1" customFormat="1" ht="12" customHeight="1">
      <c r="B84" s="22"/>
      <c r="C84" s="30" t="s">
        <v>126</v>
      </c>
      <c r="D84" s="23"/>
      <c r="E84" s="23"/>
      <c r="F84" s="23"/>
      <c r="G84" s="23"/>
      <c r="H84" s="23"/>
      <c r="I84" s="23"/>
      <c r="J84" s="23"/>
      <c r="K84" s="23"/>
      <c r="L84" s="21"/>
    </row>
    <row r="85" spans="1:63" s="2" customFormat="1" ht="16.5" customHeight="1">
      <c r="A85" s="35"/>
      <c r="B85" s="36"/>
      <c r="C85" s="37"/>
      <c r="D85" s="37"/>
      <c r="E85" s="382" t="s">
        <v>127</v>
      </c>
      <c r="F85" s="384"/>
      <c r="G85" s="384"/>
      <c r="H85" s="384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2" customHeight="1">
      <c r="A86" s="35"/>
      <c r="B86" s="36"/>
      <c r="C86" s="30" t="s">
        <v>128</v>
      </c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6.5" customHeight="1">
      <c r="A87" s="35"/>
      <c r="B87" s="36"/>
      <c r="C87" s="37"/>
      <c r="D87" s="37"/>
      <c r="E87" s="336" t="str">
        <f>E11</f>
        <v>SO 01.1 - Propustek v km 35,061</v>
      </c>
      <c r="F87" s="384"/>
      <c r="G87" s="384"/>
      <c r="H87" s="384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12" customHeight="1">
      <c r="A89" s="35"/>
      <c r="B89" s="36"/>
      <c r="C89" s="30" t="s">
        <v>21</v>
      </c>
      <c r="D89" s="37"/>
      <c r="E89" s="37"/>
      <c r="F89" s="28" t="str">
        <f>F14</f>
        <v>OŘ Ostrava</v>
      </c>
      <c r="G89" s="37"/>
      <c r="H89" s="37"/>
      <c r="I89" s="30" t="s">
        <v>23</v>
      </c>
      <c r="J89" s="60" t="str">
        <f>IF(J14="","",J14)</f>
        <v>29. 8. 2022</v>
      </c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15.2" customHeight="1">
      <c r="A91" s="35"/>
      <c r="B91" s="36"/>
      <c r="C91" s="30" t="s">
        <v>25</v>
      </c>
      <c r="D91" s="37"/>
      <c r="E91" s="37"/>
      <c r="F91" s="28" t="str">
        <f>E17</f>
        <v>Správa železnic s.o. OŘ Ostrava</v>
      </c>
      <c r="G91" s="37"/>
      <c r="H91" s="37"/>
      <c r="I91" s="30" t="s">
        <v>33</v>
      </c>
      <c r="J91" s="33" t="str">
        <f>E23</f>
        <v xml:space="preserve"> </v>
      </c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2" customHeight="1">
      <c r="A92" s="35"/>
      <c r="B92" s="36"/>
      <c r="C92" s="30" t="s">
        <v>31</v>
      </c>
      <c r="D92" s="37"/>
      <c r="E92" s="37"/>
      <c r="F92" s="28" t="str">
        <f>IF(E20="","",E20)</f>
        <v>Vyplň údaj</v>
      </c>
      <c r="G92" s="37"/>
      <c r="H92" s="37"/>
      <c r="I92" s="30" t="s">
        <v>36</v>
      </c>
      <c r="J92" s="33" t="str">
        <f>E26</f>
        <v xml:space="preserve"> </v>
      </c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11" customFormat="1" ht="29.25" customHeight="1">
      <c r="A94" s="152"/>
      <c r="B94" s="153"/>
      <c r="C94" s="154" t="s">
        <v>145</v>
      </c>
      <c r="D94" s="155" t="s">
        <v>58</v>
      </c>
      <c r="E94" s="155" t="s">
        <v>54</v>
      </c>
      <c r="F94" s="155" t="s">
        <v>55</v>
      </c>
      <c r="G94" s="155" t="s">
        <v>146</v>
      </c>
      <c r="H94" s="155" t="s">
        <v>147</v>
      </c>
      <c r="I94" s="155" t="s">
        <v>148</v>
      </c>
      <c r="J94" s="155" t="s">
        <v>132</v>
      </c>
      <c r="K94" s="156" t="s">
        <v>149</v>
      </c>
      <c r="L94" s="157"/>
      <c r="M94" s="69" t="s">
        <v>19</v>
      </c>
      <c r="N94" s="70" t="s">
        <v>43</v>
      </c>
      <c r="O94" s="70" t="s">
        <v>150</v>
      </c>
      <c r="P94" s="70" t="s">
        <v>151</v>
      </c>
      <c r="Q94" s="70" t="s">
        <v>152</v>
      </c>
      <c r="R94" s="70" t="s">
        <v>153</v>
      </c>
      <c r="S94" s="70" t="s">
        <v>154</v>
      </c>
      <c r="T94" s="71" t="s">
        <v>155</v>
      </c>
      <c r="U94" s="152"/>
      <c r="V94" s="152"/>
      <c r="W94" s="152"/>
      <c r="X94" s="152"/>
      <c r="Y94" s="152"/>
      <c r="Z94" s="152"/>
      <c r="AA94" s="152"/>
      <c r="AB94" s="152"/>
      <c r="AC94" s="152"/>
      <c r="AD94" s="152"/>
      <c r="AE94" s="152"/>
    </row>
    <row r="95" spans="1:63" s="2" customFormat="1" ht="22.9" customHeight="1">
      <c r="A95" s="35"/>
      <c r="B95" s="36"/>
      <c r="C95" s="76" t="s">
        <v>156</v>
      </c>
      <c r="D95" s="37"/>
      <c r="E95" s="37"/>
      <c r="F95" s="37"/>
      <c r="G95" s="37"/>
      <c r="H95" s="37"/>
      <c r="I95" s="37"/>
      <c r="J95" s="158">
        <f>BK95</f>
        <v>0</v>
      </c>
      <c r="K95" s="37"/>
      <c r="L95" s="40"/>
      <c r="M95" s="72"/>
      <c r="N95" s="159"/>
      <c r="O95" s="73"/>
      <c r="P95" s="160">
        <f>P96+P347</f>
        <v>0</v>
      </c>
      <c r="Q95" s="73"/>
      <c r="R95" s="160">
        <f>R96+R347</f>
        <v>94.301772970000002</v>
      </c>
      <c r="S95" s="73"/>
      <c r="T95" s="161">
        <f>T96+T347</f>
        <v>8.1166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72</v>
      </c>
      <c r="AU95" s="18" t="s">
        <v>133</v>
      </c>
      <c r="BK95" s="162">
        <f>BK96+BK347</f>
        <v>0</v>
      </c>
    </row>
    <row r="96" spans="1:63" s="12" customFormat="1" ht="25.9" customHeight="1">
      <c r="B96" s="163"/>
      <c r="C96" s="164"/>
      <c r="D96" s="165" t="s">
        <v>72</v>
      </c>
      <c r="E96" s="166" t="s">
        <v>157</v>
      </c>
      <c r="F96" s="166" t="s">
        <v>158</v>
      </c>
      <c r="G96" s="164"/>
      <c r="H96" s="164"/>
      <c r="I96" s="167"/>
      <c r="J96" s="168">
        <f>BK96</f>
        <v>0</v>
      </c>
      <c r="K96" s="164"/>
      <c r="L96" s="169"/>
      <c r="M96" s="170"/>
      <c r="N96" s="171"/>
      <c r="O96" s="171"/>
      <c r="P96" s="172">
        <f>P97+P177+P219+P238+P262+P315+P343</f>
        <v>0</v>
      </c>
      <c r="Q96" s="171"/>
      <c r="R96" s="172">
        <f>R97+R177+R219+R238+R262+R315+R343</f>
        <v>94.253923970000002</v>
      </c>
      <c r="S96" s="171"/>
      <c r="T96" s="173">
        <f>T97+T177+T219+T238+T262+T315+T343</f>
        <v>8.1166</v>
      </c>
      <c r="AR96" s="174" t="s">
        <v>80</v>
      </c>
      <c r="AT96" s="175" t="s">
        <v>72</v>
      </c>
      <c r="AU96" s="175" t="s">
        <v>73</v>
      </c>
      <c r="AY96" s="174" t="s">
        <v>159</v>
      </c>
      <c r="BK96" s="176">
        <f>BK97+BK177+BK219+BK238+BK262+BK315+BK343</f>
        <v>0</v>
      </c>
    </row>
    <row r="97" spans="1:65" s="12" customFormat="1" ht="22.9" customHeight="1">
      <c r="B97" s="163"/>
      <c r="C97" s="164"/>
      <c r="D97" s="165" t="s">
        <v>72</v>
      </c>
      <c r="E97" s="177" t="s">
        <v>80</v>
      </c>
      <c r="F97" s="177" t="s">
        <v>160</v>
      </c>
      <c r="G97" s="164"/>
      <c r="H97" s="164"/>
      <c r="I97" s="167"/>
      <c r="J97" s="178">
        <f>BK97</f>
        <v>0</v>
      </c>
      <c r="K97" s="164"/>
      <c r="L97" s="169"/>
      <c r="M97" s="170"/>
      <c r="N97" s="171"/>
      <c r="O97" s="171"/>
      <c r="P97" s="172">
        <f>SUM(P98:P176)</f>
        <v>0</v>
      </c>
      <c r="Q97" s="171"/>
      <c r="R97" s="172">
        <f>SUM(R98:R176)</f>
        <v>40.869569999999996</v>
      </c>
      <c r="S97" s="171"/>
      <c r="T97" s="173">
        <f>SUM(T98:T176)</f>
        <v>0</v>
      </c>
      <c r="AR97" s="174" t="s">
        <v>80</v>
      </c>
      <c r="AT97" s="175" t="s">
        <v>72</v>
      </c>
      <c r="AU97" s="175" t="s">
        <v>80</v>
      </c>
      <c r="AY97" s="174" t="s">
        <v>159</v>
      </c>
      <c r="BK97" s="176">
        <f>SUM(BK98:BK176)</f>
        <v>0</v>
      </c>
    </row>
    <row r="98" spans="1:65" s="2" customFormat="1" ht="16.5" customHeight="1">
      <c r="A98" s="35"/>
      <c r="B98" s="36"/>
      <c r="C98" s="179" t="s">
        <v>80</v>
      </c>
      <c r="D98" s="179" t="s">
        <v>161</v>
      </c>
      <c r="E98" s="180" t="s">
        <v>162</v>
      </c>
      <c r="F98" s="181" t="s">
        <v>163</v>
      </c>
      <c r="G98" s="182" t="s">
        <v>164</v>
      </c>
      <c r="H98" s="183">
        <v>12</v>
      </c>
      <c r="I98" s="184"/>
      <c r="J98" s="185">
        <f>ROUND(I98*H98,2)</f>
        <v>0</v>
      </c>
      <c r="K98" s="181" t="s">
        <v>165</v>
      </c>
      <c r="L98" s="40"/>
      <c r="M98" s="186" t="s">
        <v>19</v>
      </c>
      <c r="N98" s="187" t="s">
        <v>44</v>
      </c>
      <c r="O98" s="65"/>
      <c r="P98" s="188">
        <f>O98*H98</f>
        <v>0</v>
      </c>
      <c r="Q98" s="188">
        <v>1.7500000000000002E-2</v>
      </c>
      <c r="R98" s="188">
        <f>Q98*H98</f>
        <v>0.21000000000000002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166</v>
      </c>
      <c r="AT98" s="190" t="s">
        <v>161</v>
      </c>
      <c r="AU98" s="190" t="s">
        <v>82</v>
      </c>
      <c r="AY98" s="18" t="s">
        <v>159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80</v>
      </c>
      <c r="BK98" s="191">
        <f>ROUND(I98*H98,2)</f>
        <v>0</v>
      </c>
      <c r="BL98" s="18" t="s">
        <v>166</v>
      </c>
      <c r="BM98" s="190" t="s">
        <v>167</v>
      </c>
    </row>
    <row r="99" spans="1:65" s="2" customFormat="1" ht="11.25">
      <c r="A99" s="35"/>
      <c r="B99" s="36"/>
      <c r="C99" s="37"/>
      <c r="D99" s="192" t="s">
        <v>168</v>
      </c>
      <c r="E99" s="37"/>
      <c r="F99" s="193" t="s">
        <v>169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168</v>
      </c>
      <c r="AU99" s="18" t="s">
        <v>82</v>
      </c>
    </row>
    <row r="100" spans="1:65" s="2" customFormat="1" ht="11.25">
      <c r="A100" s="35"/>
      <c r="B100" s="36"/>
      <c r="C100" s="37"/>
      <c r="D100" s="197" t="s">
        <v>170</v>
      </c>
      <c r="E100" s="37"/>
      <c r="F100" s="198" t="s">
        <v>171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170</v>
      </c>
      <c r="AU100" s="18" t="s">
        <v>82</v>
      </c>
    </row>
    <row r="101" spans="1:65" s="13" customFormat="1" ht="11.25">
      <c r="B101" s="199"/>
      <c r="C101" s="200"/>
      <c r="D101" s="192" t="s">
        <v>172</v>
      </c>
      <c r="E101" s="201" t="s">
        <v>19</v>
      </c>
      <c r="F101" s="202" t="s">
        <v>173</v>
      </c>
      <c r="G101" s="200"/>
      <c r="H101" s="201" t="s">
        <v>19</v>
      </c>
      <c r="I101" s="203"/>
      <c r="J101" s="200"/>
      <c r="K101" s="200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172</v>
      </c>
      <c r="AU101" s="208" t="s">
        <v>82</v>
      </c>
      <c r="AV101" s="13" t="s">
        <v>80</v>
      </c>
      <c r="AW101" s="13" t="s">
        <v>35</v>
      </c>
      <c r="AX101" s="13" t="s">
        <v>73</v>
      </c>
      <c r="AY101" s="208" t="s">
        <v>159</v>
      </c>
    </row>
    <row r="102" spans="1:65" s="14" customFormat="1" ht="11.25">
      <c r="B102" s="209"/>
      <c r="C102" s="210"/>
      <c r="D102" s="192" t="s">
        <v>172</v>
      </c>
      <c r="E102" s="211" t="s">
        <v>19</v>
      </c>
      <c r="F102" s="212" t="s">
        <v>174</v>
      </c>
      <c r="G102" s="210"/>
      <c r="H102" s="213">
        <v>12</v>
      </c>
      <c r="I102" s="214"/>
      <c r="J102" s="210"/>
      <c r="K102" s="210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172</v>
      </c>
      <c r="AU102" s="219" t="s">
        <v>82</v>
      </c>
      <c r="AV102" s="14" t="s">
        <v>82</v>
      </c>
      <c r="AW102" s="14" t="s">
        <v>35</v>
      </c>
      <c r="AX102" s="14" t="s">
        <v>73</v>
      </c>
      <c r="AY102" s="219" t="s">
        <v>159</v>
      </c>
    </row>
    <row r="103" spans="1:65" s="15" customFormat="1" ht="11.25">
      <c r="B103" s="220"/>
      <c r="C103" s="221"/>
      <c r="D103" s="192" t="s">
        <v>172</v>
      </c>
      <c r="E103" s="222" t="s">
        <v>19</v>
      </c>
      <c r="F103" s="223" t="s">
        <v>175</v>
      </c>
      <c r="G103" s="221"/>
      <c r="H103" s="224">
        <v>12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172</v>
      </c>
      <c r="AU103" s="230" t="s">
        <v>82</v>
      </c>
      <c r="AV103" s="15" t="s">
        <v>166</v>
      </c>
      <c r="AW103" s="15" t="s">
        <v>35</v>
      </c>
      <c r="AX103" s="15" t="s">
        <v>80</v>
      </c>
      <c r="AY103" s="230" t="s">
        <v>159</v>
      </c>
    </row>
    <row r="104" spans="1:65" s="2" customFormat="1" ht="24.2" customHeight="1">
      <c r="A104" s="35"/>
      <c r="B104" s="36"/>
      <c r="C104" s="179" t="s">
        <v>82</v>
      </c>
      <c r="D104" s="179" t="s">
        <v>161</v>
      </c>
      <c r="E104" s="180" t="s">
        <v>176</v>
      </c>
      <c r="F104" s="181" t="s">
        <v>177</v>
      </c>
      <c r="G104" s="182" t="s">
        <v>178</v>
      </c>
      <c r="H104" s="183">
        <v>24</v>
      </c>
      <c r="I104" s="184"/>
      <c r="J104" s="185">
        <f>ROUND(I104*H104,2)</f>
        <v>0</v>
      </c>
      <c r="K104" s="181" t="s">
        <v>165</v>
      </c>
      <c r="L104" s="40"/>
      <c r="M104" s="186" t="s">
        <v>19</v>
      </c>
      <c r="N104" s="187" t="s">
        <v>44</v>
      </c>
      <c r="O104" s="65"/>
      <c r="P104" s="188">
        <f>O104*H104</f>
        <v>0</v>
      </c>
      <c r="Q104" s="188">
        <v>3.0000000000000001E-5</v>
      </c>
      <c r="R104" s="188">
        <f>Q104*H104</f>
        <v>7.2000000000000005E-4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166</v>
      </c>
      <c r="AT104" s="190" t="s">
        <v>161</v>
      </c>
      <c r="AU104" s="190" t="s">
        <v>82</v>
      </c>
      <c r="AY104" s="18" t="s">
        <v>159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80</v>
      </c>
      <c r="BK104" s="191">
        <f>ROUND(I104*H104,2)</f>
        <v>0</v>
      </c>
      <c r="BL104" s="18" t="s">
        <v>166</v>
      </c>
      <c r="BM104" s="190" t="s">
        <v>179</v>
      </c>
    </row>
    <row r="105" spans="1:65" s="2" customFormat="1" ht="19.5">
      <c r="A105" s="35"/>
      <c r="B105" s="36"/>
      <c r="C105" s="37"/>
      <c r="D105" s="192" t="s">
        <v>168</v>
      </c>
      <c r="E105" s="37"/>
      <c r="F105" s="193" t="s">
        <v>180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168</v>
      </c>
      <c r="AU105" s="18" t="s">
        <v>82</v>
      </c>
    </row>
    <row r="106" spans="1:65" s="2" customFormat="1" ht="11.25">
      <c r="A106" s="35"/>
      <c r="B106" s="36"/>
      <c r="C106" s="37"/>
      <c r="D106" s="197" t="s">
        <v>170</v>
      </c>
      <c r="E106" s="37"/>
      <c r="F106" s="198" t="s">
        <v>181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170</v>
      </c>
      <c r="AU106" s="18" t="s">
        <v>82</v>
      </c>
    </row>
    <row r="107" spans="1:65" s="13" customFormat="1" ht="11.25">
      <c r="B107" s="199"/>
      <c r="C107" s="200"/>
      <c r="D107" s="192" t="s">
        <v>172</v>
      </c>
      <c r="E107" s="201" t="s">
        <v>19</v>
      </c>
      <c r="F107" s="202" t="s">
        <v>182</v>
      </c>
      <c r="G107" s="200"/>
      <c r="H107" s="201" t="s">
        <v>19</v>
      </c>
      <c r="I107" s="203"/>
      <c r="J107" s="200"/>
      <c r="K107" s="200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172</v>
      </c>
      <c r="AU107" s="208" t="s">
        <v>82</v>
      </c>
      <c r="AV107" s="13" t="s">
        <v>80</v>
      </c>
      <c r="AW107" s="13" t="s">
        <v>35</v>
      </c>
      <c r="AX107" s="13" t="s">
        <v>73</v>
      </c>
      <c r="AY107" s="208" t="s">
        <v>159</v>
      </c>
    </row>
    <row r="108" spans="1:65" s="14" customFormat="1" ht="11.25">
      <c r="B108" s="209"/>
      <c r="C108" s="210"/>
      <c r="D108" s="192" t="s">
        <v>172</v>
      </c>
      <c r="E108" s="211" t="s">
        <v>19</v>
      </c>
      <c r="F108" s="212" t="s">
        <v>183</v>
      </c>
      <c r="G108" s="210"/>
      <c r="H108" s="213">
        <v>24</v>
      </c>
      <c r="I108" s="214"/>
      <c r="J108" s="210"/>
      <c r="K108" s="210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172</v>
      </c>
      <c r="AU108" s="219" t="s">
        <v>82</v>
      </c>
      <c r="AV108" s="14" t="s">
        <v>82</v>
      </c>
      <c r="AW108" s="14" t="s">
        <v>35</v>
      </c>
      <c r="AX108" s="14" t="s">
        <v>80</v>
      </c>
      <c r="AY108" s="219" t="s">
        <v>159</v>
      </c>
    </row>
    <row r="109" spans="1:65" s="2" customFormat="1" ht="24.2" customHeight="1">
      <c r="A109" s="35"/>
      <c r="B109" s="36"/>
      <c r="C109" s="179" t="s">
        <v>184</v>
      </c>
      <c r="D109" s="179" t="s">
        <v>161</v>
      </c>
      <c r="E109" s="180" t="s">
        <v>185</v>
      </c>
      <c r="F109" s="181" t="s">
        <v>186</v>
      </c>
      <c r="G109" s="182" t="s">
        <v>187</v>
      </c>
      <c r="H109" s="183">
        <v>8</v>
      </c>
      <c r="I109" s="184"/>
      <c r="J109" s="185">
        <f>ROUND(I109*H109,2)</f>
        <v>0</v>
      </c>
      <c r="K109" s="181" t="s">
        <v>165</v>
      </c>
      <c r="L109" s="40"/>
      <c r="M109" s="186" t="s">
        <v>19</v>
      </c>
      <c r="N109" s="187" t="s">
        <v>44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166</v>
      </c>
      <c r="AT109" s="190" t="s">
        <v>161</v>
      </c>
      <c r="AU109" s="190" t="s">
        <v>82</v>
      </c>
      <c r="AY109" s="18" t="s">
        <v>159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80</v>
      </c>
      <c r="BK109" s="191">
        <f>ROUND(I109*H109,2)</f>
        <v>0</v>
      </c>
      <c r="BL109" s="18" t="s">
        <v>166</v>
      </c>
      <c r="BM109" s="190" t="s">
        <v>188</v>
      </c>
    </row>
    <row r="110" spans="1:65" s="2" customFormat="1" ht="19.5">
      <c r="A110" s="35"/>
      <c r="B110" s="36"/>
      <c r="C110" s="37"/>
      <c r="D110" s="192" t="s">
        <v>168</v>
      </c>
      <c r="E110" s="37"/>
      <c r="F110" s="193" t="s">
        <v>189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168</v>
      </c>
      <c r="AU110" s="18" t="s">
        <v>82</v>
      </c>
    </row>
    <row r="111" spans="1:65" s="2" customFormat="1" ht="11.25">
      <c r="A111" s="35"/>
      <c r="B111" s="36"/>
      <c r="C111" s="37"/>
      <c r="D111" s="197" t="s">
        <v>170</v>
      </c>
      <c r="E111" s="37"/>
      <c r="F111" s="198" t="s">
        <v>190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170</v>
      </c>
      <c r="AU111" s="18" t="s">
        <v>82</v>
      </c>
    </row>
    <row r="112" spans="1:65" s="14" customFormat="1" ht="11.25">
      <c r="B112" s="209"/>
      <c r="C112" s="210"/>
      <c r="D112" s="192" t="s">
        <v>172</v>
      </c>
      <c r="E112" s="211" t="s">
        <v>19</v>
      </c>
      <c r="F112" s="212" t="s">
        <v>191</v>
      </c>
      <c r="G112" s="210"/>
      <c r="H112" s="213">
        <v>8</v>
      </c>
      <c r="I112" s="214"/>
      <c r="J112" s="210"/>
      <c r="K112" s="210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172</v>
      </c>
      <c r="AU112" s="219" t="s">
        <v>82</v>
      </c>
      <c r="AV112" s="14" t="s">
        <v>82</v>
      </c>
      <c r="AW112" s="14" t="s">
        <v>35</v>
      </c>
      <c r="AX112" s="14" t="s">
        <v>80</v>
      </c>
      <c r="AY112" s="219" t="s">
        <v>159</v>
      </c>
    </row>
    <row r="113" spans="1:65" s="2" customFormat="1" ht="24.2" customHeight="1">
      <c r="A113" s="35"/>
      <c r="B113" s="36"/>
      <c r="C113" s="179" t="s">
        <v>166</v>
      </c>
      <c r="D113" s="179" t="s">
        <v>161</v>
      </c>
      <c r="E113" s="180" t="s">
        <v>192</v>
      </c>
      <c r="F113" s="181" t="s">
        <v>193</v>
      </c>
      <c r="G113" s="182" t="s">
        <v>164</v>
      </c>
      <c r="H113" s="183">
        <v>16</v>
      </c>
      <c r="I113" s="184"/>
      <c r="J113" s="185">
        <f>ROUND(I113*H113,2)</f>
        <v>0</v>
      </c>
      <c r="K113" s="181" t="s">
        <v>165</v>
      </c>
      <c r="L113" s="40"/>
      <c r="M113" s="186" t="s">
        <v>19</v>
      </c>
      <c r="N113" s="187" t="s">
        <v>44</v>
      </c>
      <c r="O113" s="65"/>
      <c r="P113" s="188">
        <f>O113*H113</f>
        <v>0</v>
      </c>
      <c r="Q113" s="188">
        <v>3.6900000000000002E-2</v>
      </c>
      <c r="R113" s="188">
        <f>Q113*H113</f>
        <v>0.59040000000000004</v>
      </c>
      <c r="S113" s="188">
        <v>0</v>
      </c>
      <c r="T113" s="189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0" t="s">
        <v>166</v>
      </c>
      <c r="AT113" s="190" t="s">
        <v>161</v>
      </c>
      <c r="AU113" s="190" t="s">
        <v>82</v>
      </c>
      <c r="AY113" s="18" t="s">
        <v>159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8" t="s">
        <v>80</v>
      </c>
      <c r="BK113" s="191">
        <f>ROUND(I113*H113,2)</f>
        <v>0</v>
      </c>
      <c r="BL113" s="18" t="s">
        <v>166</v>
      </c>
      <c r="BM113" s="190" t="s">
        <v>194</v>
      </c>
    </row>
    <row r="114" spans="1:65" s="2" customFormat="1" ht="58.5">
      <c r="A114" s="35"/>
      <c r="B114" s="36"/>
      <c r="C114" s="37"/>
      <c r="D114" s="192" t="s">
        <v>168</v>
      </c>
      <c r="E114" s="37"/>
      <c r="F114" s="193" t="s">
        <v>195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168</v>
      </c>
      <c r="AU114" s="18" t="s">
        <v>82</v>
      </c>
    </row>
    <row r="115" spans="1:65" s="2" customFormat="1" ht="11.25">
      <c r="A115" s="35"/>
      <c r="B115" s="36"/>
      <c r="C115" s="37"/>
      <c r="D115" s="197" t="s">
        <v>170</v>
      </c>
      <c r="E115" s="37"/>
      <c r="F115" s="198" t="s">
        <v>196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170</v>
      </c>
      <c r="AU115" s="18" t="s">
        <v>82</v>
      </c>
    </row>
    <row r="116" spans="1:65" s="13" customFormat="1" ht="11.25">
      <c r="B116" s="199"/>
      <c r="C116" s="200"/>
      <c r="D116" s="192" t="s">
        <v>172</v>
      </c>
      <c r="E116" s="201" t="s">
        <v>19</v>
      </c>
      <c r="F116" s="202" t="s">
        <v>197</v>
      </c>
      <c r="G116" s="200"/>
      <c r="H116" s="201" t="s">
        <v>19</v>
      </c>
      <c r="I116" s="203"/>
      <c r="J116" s="200"/>
      <c r="K116" s="200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172</v>
      </c>
      <c r="AU116" s="208" t="s">
        <v>82</v>
      </c>
      <c r="AV116" s="13" t="s">
        <v>80</v>
      </c>
      <c r="AW116" s="13" t="s">
        <v>35</v>
      </c>
      <c r="AX116" s="13" t="s">
        <v>73</v>
      </c>
      <c r="AY116" s="208" t="s">
        <v>159</v>
      </c>
    </row>
    <row r="117" spans="1:65" s="14" customFormat="1" ht="11.25">
      <c r="B117" s="209"/>
      <c r="C117" s="210"/>
      <c r="D117" s="192" t="s">
        <v>172</v>
      </c>
      <c r="E117" s="211" t="s">
        <v>19</v>
      </c>
      <c r="F117" s="212" t="s">
        <v>198</v>
      </c>
      <c r="G117" s="210"/>
      <c r="H117" s="213">
        <v>16</v>
      </c>
      <c r="I117" s="214"/>
      <c r="J117" s="210"/>
      <c r="K117" s="210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172</v>
      </c>
      <c r="AU117" s="219" t="s">
        <v>82</v>
      </c>
      <c r="AV117" s="14" t="s">
        <v>82</v>
      </c>
      <c r="AW117" s="14" t="s">
        <v>35</v>
      </c>
      <c r="AX117" s="14" t="s">
        <v>73</v>
      </c>
      <c r="AY117" s="219" t="s">
        <v>159</v>
      </c>
    </row>
    <row r="118" spans="1:65" s="15" customFormat="1" ht="11.25">
      <c r="B118" s="220"/>
      <c r="C118" s="221"/>
      <c r="D118" s="192" t="s">
        <v>172</v>
      </c>
      <c r="E118" s="222" t="s">
        <v>19</v>
      </c>
      <c r="F118" s="223" t="s">
        <v>175</v>
      </c>
      <c r="G118" s="221"/>
      <c r="H118" s="224">
        <v>16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AT118" s="230" t="s">
        <v>172</v>
      </c>
      <c r="AU118" s="230" t="s">
        <v>82</v>
      </c>
      <c r="AV118" s="15" t="s">
        <v>166</v>
      </c>
      <c r="AW118" s="15" t="s">
        <v>35</v>
      </c>
      <c r="AX118" s="15" t="s">
        <v>80</v>
      </c>
      <c r="AY118" s="230" t="s">
        <v>159</v>
      </c>
    </row>
    <row r="119" spans="1:65" s="2" customFormat="1" ht="24.2" customHeight="1">
      <c r="A119" s="35"/>
      <c r="B119" s="36"/>
      <c r="C119" s="179" t="s">
        <v>199</v>
      </c>
      <c r="D119" s="179" t="s">
        <v>161</v>
      </c>
      <c r="E119" s="180" t="s">
        <v>200</v>
      </c>
      <c r="F119" s="181" t="s">
        <v>201</v>
      </c>
      <c r="G119" s="182" t="s">
        <v>202</v>
      </c>
      <c r="H119" s="183">
        <v>47.4</v>
      </c>
      <c r="I119" s="184"/>
      <c r="J119" s="185">
        <f>ROUND(I119*H119,2)</f>
        <v>0</v>
      </c>
      <c r="K119" s="181" t="s">
        <v>165</v>
      </c>
      <c r="L119" s="40"/>
      <c r="M119" s="186" t="s">
        <v>19</v>
      </c>
      <c r="N119" s="187" t="s">
        <v>44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166</v>
      </c>
      <c r="AT119" s="190" t="s">
        <v>161</v>
      </c>
      <c r="AU119" s="190" t="s">
        <v>82</v>
      </c>
      <c r="AY119" s="18" t="s">
        <v>159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80</v>
      </c>
      <c r="BK119" s="191">
        <f>ROUND(I119*H119,2)</f>
        <v>0</v>
      </c>
      <c r="BL119" s="18" t="s">
        <v>166</v>
      </c>
      <c r="BM119" s="190" t="s">
        <v>203</v>
      </c>
    </row>
    <row r="120" spans="1:65" s="2" customFormat="1" ht="19.5">
      <c r="A120" s="35"/>
      <c r="B120" s="36"/>
      <c r="C120" s="37"/>
      <c r="D120" s="192" t="s">
        <v>168</v>
      </c>
      <c r="E120" s="37"/>
      <c r="F120" s="193" t="s">
        <v>204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168</v>
      </c>
      <c r="AU120" s="18" t="s">
        <v>82</v>
      </c>
    </row>
    <row r="121" spans="1:65" s="2" customFormat="1" ht="11.25">
      <c r="A121" s="35"/>
      <c r="B121" s="36"/>
      <c r="C121" s="37"/>
      <c r="D121" s="197" t="s">
        <v>170</v>
      </c>
      <c r="E121" s="37"/>
      <c r="F121" s="198" t="s">
        <v>205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170</v>
      </c>
      <c r="AU121" s="18" t="s">
        <v>82</v>
      </c>
    </row>
    <row r="122" spans="1:65" s="13" customFormat="1" ht="11.25">
      <c r="B122" s="199"/>
      <c r="C122" s="200"/>
      <c r="D122" s="192" t="s">
        <v>172</v>
      </c>
      <c r="E122" s="201" t="s">
        <v>19</v>
      </c>
      <c r="F122" s="202" t="s">
        <v>206</v>
      </c>
      <c r="G122" s="200"/>
      <c r="H122" s="201" t="s">
        <v>19</v>
      </c>
      <c r="I122" s="203"/>
      <c r="J122" s="200"/>
      <c r="K122" s="200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172</v>
      </c>
      <c r="AU122" s="208" t="s">
        <v>82</v>
      </c>
      <c r="AV122" s="13" t="s">
        <v>80</v>
      </c>
      <c r="AW122" s="13" t="s">
        <v>35</v>
      </c>
      <c r="AX122" s="13" t="s">
        <v>73</v>
      </c>
      <c r="AY122" s="208" t="s">
        <v>159</v>
      </c>
    </row>
    <row r="123" spans="1:65" s="14" customFormat="1" ht="11.25">
      <c r="B123" s="209"/>
      <c r="C123" s="210"/>
      <c r="D123" s="192" t="s">
        <v>172</v>
      </c>
      <c r="E123" s="211" t="s">
        <v>19</v>
      </c>
      <c r="F123" s="212" t="s">
        <v>207</v>
      </c>
      <c r="G123" s="210"/>
      <c r="H123" s="213">
        <v>47.4</v>
      </c>
      <c r="I123" s="214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172</v>
      </c>
      <c r="AU123" s="219" t="s">
        <v>82</v>
      </c>
      <c r="AV123" s="14" t="s">
        <v>82</v>
      </c>
      <c r="AW123" s="14" t="s">
        <v>35</v>
      </c>
      <c r="AX123" s="14" t="s">
        <v>73</v>
      </c>
      <c r="AY123" s="219" t="s">
        <v>159</v>
      </c>
    </row>
    <row r="124" spans="1:65" s="15" customFormat="1" ht="11.25">
      <c r="B124" s="220"/>
      <c r="C124" s="221"/>
      <c r="D124" s="192" t="s">
        <v>172</v>
      </c>
      <c r="E124" s="222" t="s">
        <v>19</v>
      </c>
      <c r="F124" s="223" t="s">
        <v>175</v>
      </c>
      <c r="G124" s="221"/>
      <c r="H124" s="224">
        <v>47.4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172</v>
      </c>
      <c r="AU124" s="230" t="s">
        <v>82</v>
      </c>
      <c r="AV124" s="15" t="s">
        <v>166</v>
      </c>
      <c r="AW124" s="15" t="s">
        <v>35</v>
      </c>
      <c r="AX124" s="15" t="s">
        <v>80</v>
      </c>
      <c r="AY124" s="230" t="s">
        <v>159</v>
      </c>
    </row>
    <row r="125" spans="1:65" s="2" customFormat="1" ht="24.2" customHeight="1">
      <c r="A125" s="35"/>
      <c r="B125" s="36"/>
      <c r="C125" s="179" t="s">
        <v>208</v>
      </c>
      <c r="D125" s="179" t="s">
        <v>161</v>
      </c>
      <c r="E125" s="180" t="s">
        <v>209</v>
      </c>
      <c r="F125" s="181" t="s">
        <v>210</v>
      </c>
      <c r="G125" s="182" t="s">
        <v>211</v>
      </c>
      <c r="H125" s="183">
        <v>48.686999999999998</v>
      </c>
      <c r="I125" s="184"/>
      <c r="J125" s="185">
        <f>ROUND(I125*H125,2)</f>
        <v>0</v>
      </c>
      <c r="K125" s="181" t="s">
        <v>165</v>
      </c>
      <c r="L125" s="40"/>
      <c r="M125" s="186" t="s">
        <v>19</v>
      </c>
      <c r="N125" s="187" t="s">
        <v>44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166</v>
      </c>
      <c r="AT125" s="190" t="s">
        <v>161</v>
      </c>
      <c r="AU125" s="190" t="s">
        <v>82</v>
      </c>
      <c r="AY125" s="18" t="s">
        <v>159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80</v>
      </c>
      <c r="BK125" s="191">
        <f>ROUND(I125*H125,2)</f>
        <v>0</v>
      </c>
      <c r="BL125" s="18" t="s">
        <v>166</v>
      </c>
      <c r="BM125" s="190" t="s">
        <v>212</v>
      </c>
    </row>
    <row r="126" spans="1:65" s="2" customFormat="1" ht="29.25">
      <c r="A126" s="35"/>
      <c r="B126" s="36"/>
      <c r="C126" s="37"/>
      <c r="D126" s="192" t="s">
        <v>168</v>
      </c>
      <c r="E126" s="37"/>
      <c r="F126" s="193" t="s">
        <v>213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168</v>
      </c>
      <c r="AU126" s="18" t="s">
        <v>82</v>
      </c>
    </row>
    <row r="127" spans="1:65" s="2" customFormat="1" ht="11.25">
      <c r="A127" s="35"/>
      <c r="B127" s="36"/>
      <c r="C127" s="37"/>
      <c r="D127" s="197" t="s">
        <v>170</v>
      </c>
      <c r="E127" s="37"/>
      <c r="F127" s="198" t="s">
        <v>214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170</v>
      </c>
      <c r="AU127" s="18" t="s">
        <v>82</v>
      </c>
    </row>
    <row r="128" spans="1:65" s="13" customFormat="1" ht="11.25">
      <c r="B128" s="199"/>
      <c r="C128" s="200"/>
      <c r="D128" s="192" t="s">
        <v>172</v>
      </c>
      <c r="E128" s="201" t="s">
        <v>19</v>
      </c>
      <c r="F128" s="202" t="s">
        <v>215</v>
      </c>
      <c r="G128" s="200"/>
      <c r="H128" s="201" t="s">
        <v>19</v>
      </c>
      <c r="I128" s="203"/>
      <c r="J128" s="200"/>
      <c r="K128" s="200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172</v>
      </c>
      <c r="AU128" s="208" t="s">
        <v>82</v>
      </c>
      <c r="AV128" s="13" t="s">
        <v>80</v>
      </c>
      <c r="AW128" s="13" t="s">
        <v>35</v>
      </c>
      <c r="AX128" s="13" t="s">
        <v>73</v>
      </c>
      <c r="AY128" s="208" t="s">
        <v>159</v>
      </c>
    </row>
    <row r="129" spans="1:65" s="14" customFormat="1" ht="11.25">
      <c r="B129" s="209"/>
      <c r="C129" s="210"/>
      <c r="D129" s="192" t="s">
        <v>172</v>
      </c>
      <c r="E129" s="211" t="s">
        <v>19</v>
      </c>
      <c r="F129" s="212" t="s">
        <v>216</v>
      </c>
      <c r="G129" s="210"/>
      <c r="H129" s="213">
        <v>3.6480000000000001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172</v>
      </c>
      <c r="AU129" s="219" t="s">
        <v>82</v>
      </c>
      <c r="AV129" s="14" t="s">
        <v>82</v>
      </c>
      <c r="AW129" s="14" t="s">
        <v>35</v>
      </c>
      <c r="AX129" s="14" t="s">
        <v>73</v>
      </c>
      <c r="AY129" s="219" t="s">
        <v>159</v>
      </c>
    </row>
    <row r="130" spans="1:65" s="14" customFormat="1" ht="22.5">
      <c r="B130" s="209"/>
      <c r="C130" s="210"/>
      <c r="D130" s="192" t="s">
        <v>172</v>
      </c>
      <c r="E130" s="211" t="s">
        <v>19</v>
      </c>
      <c r="F130" s="212" t="s">
        <v>217</v>
      </c>
      <c r="G130" s="210"/>
      <c r="H130" s="213">
        <v>41.737000000000002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172</v>
      </c>
      <c r="AU130" s="219" t="s">
        <v>82</v>
      </c>
      <c r="AV130" s="14" t="s">
        <v>82</v>
      </c>
      <c r="AW130" s="14" t="s">
        <v>35</v>
      </c>
      <c r="AX130" s="14" t="s">
        <v>73</v>
      </c>
      <c r="AY130" s="219" t="s">
        <v>159</v>
      </c>
    </row>
    <row r="131" spans="1:65" s="14" customFormat="1" ht="11.25">
      <c r="B131" s="209"/>
      <c r="C131" s="210"/>
      <c r="D131" s="192" t="s">
        <v>172</v>
      </c>
      <c r="E131" s="211" t="s">
        <v>19</v>
      </c>
      <c r="F131" s="212" t="s">
        <v>218</v>
      </c>
      <c r="G131" s="210"/>
      <c r="H131" s="213">
        <v>3.302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172</v>
      </c>
      <c r="AU131" s="219" t="s">
        <v>82</v>
      </c>
      <c r="AV131" s="14" t="s">
        <v>82</v>
      </c>
      <c r="AW131" s="14" t="s">
        <v>35</v>
      </c>
      <c r="AX131" s="14" t="s">
        <v>73</v>
      </c>
      <c r="AY131" s="219" t="s">
        <v>159</v>
      </c>
    </row>
    <row r="132" spans="1:65" s="13" customFormat="1" ht="11.25">
      <c r="B132" s="199"/>
      <c r="C132" s="200"/>
      <c r="D132" s="192" t="s">
        <v>172</v>
      </c>
      <c r="E132" s="201" t="s">
        <v>19</v>
      </c>
      <c r="F132" s="202" t="s">
        <v>215</v>
      </c>
      <c r="G132" s="200"/>
      <c r="H132" s="201" t="s">
        <v>19</v>
      </c>
      <c r="I132" s="203"/>
      <c r="J132" s="200"/>
      <c r="K132" s="200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172</v>
      </c>
      <c r="AU132" s="208" t="s">
        <v>82</v>
      </c>
      <c r="AV132" s="13" t="s">
        <v>80</v>
      </c>
      <c r="AW132" s="13" t="s">
        <v>35</v>
      </c>
      <c r="AX132" s="13" t="s">
        <v>73</v>
      </c>
      <c r="AY132" s="208" t="s">
        <v>159</v>
      </c>
    </row>
    <row r="133" spans="1:65" s="15" customFormat="1" ht="11.25">
      <c r="B133" s="220"/>
      <c r="C133" s="221"/>
      <c r="D133" s="192" t="s">
        <v>172</v>
      </c>
      <c r="E133" s="222" t="s">
        <v>19</v>
      </c>
      <c r="F133" s="223" t="s">
        <v>175</v>
      </c>
      <c r="G133" s="221"/>
      <c r="H133" s="224">
        <v>48.686999999999998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172</v>
      </c>
      <c r="AU133" s="230" t="s">
        <v>82</v>
      </c>
      <c r="AV133" s="15" t="s">
        <v>166</v>
      </c>
      <c r="AW133" s="15" t="s">
        <v>35</v>
      </c>
      <c r="AX133" s="15" t="s">
        <v>80</v>
      </c>
      <c r="AY133" s="230" t="s">
        <v>159</v>
      </c>
    </row>
    <row r="134" spans="1:65" s="2" customFormat="1" ht="24.2" customHeight="1">
      <c r="A134" s="35"/>
      <c r="B134" s="36"/>
      <c r="C134" s="179" t="s">
        <v>219</v>
      </c>
      <c r="D134" s="179" t="s">
        <v>161</v>
      </c>
      <c r="E134" s="180" t="s">
        <v>220</v>
      </c>
      <c r="F134" s="181" t="s">
        <v>221</v>
      </c>
      <c r="G134" s="182" t="s">
        <v>222</v>
      </c>
      <c r="H134" s="183">
        <v>97.373999999999995</v>
      </c>
      <c r="I134" s="184"/>
      <c r="J134" s="185">
        <f>ROUND(I134*H134,2)</f>
        <v>0</v>
      </c>
      <c r="K134" s="181" t="s">
        <v>165</v>
      </c>
      <c r="L134" s="40"/>
      <c r="M134" s="186" t="s">
        <v>19</v>
      </c>
      <c r="N134" s="187" t="s">
        <v>44</v>
      </c>
      <c r="O134" s="65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0" t="s">
        <v>166</v>
      </c>
      <c r="AT134" s="190" t="s">
        <v>161</v>
      </c>
      <c r="AU134" s="190" t="s">
        <v>82</v>
      </c>
      <c r="AY134" s="18" t="s">
        <v>159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80</v>
      </c>
      <c r="BK134" s="191">
        <f>ROUND(I134*H134,2)</f>
        <v>0</v>
      </c>
      <c r="BL134" s="18" t="s">
        <v>166</v>
      </c>
      <c r="BM134" s="190" t="s">
        <v>223</v>
      </c>
    </row>
    <row r="135" spans="1:65" s="2" customFormat="1" ht="29.25">
      <c r="A135" s="35"/>
      <c r="B135" s="36"/>
      <c r="C135" s="37"/>
      <c r="D135" s="192" t="s">
        <v>168</v>
      </c>
      <c r="E135" s="37"/>
      <c r="F135" s="193" t="s">
        <v>224</v>
      </c>
      <c r="G135" s="37"/>
      <c r="H135" s="37"/>
      <c r="I135" s="194"/>
      <c r="J135" s="37"/>
      <c r="K135" s="37"/>
      <c r="L135" s="40"/>
      <c r="M135" s="195"/>
      <c r="N135" s="196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168</v>
      </c>
      <c r="AU135" s="18" t="s">
        <v>82</v>
      </c>
    </row>
    <row r="136" spans="1:65" s="2" customFormat="1" ht="11.25">
      <c r="A136" s="35"/>
      <c r="B136" s="36"/>
      <c r="C136" s="37"/>
      <c r="D136" s="197" t="s">
        <v>170</v>
      </c>
      <c r="E136" s="37"/>
      <c r="F136" s="198" t="s">
        <v>225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170</v>
      </c>
      <c r="AU136" s="18" t="s">
        <v>82</v>
      </c>
    </row>
    <row r="137" spans="1:65" s="2" customFormat="1" ht="37.9" customHeight="1">
      <c r="A137" s="35"/>
      <c r="B137" s="36"/>
      <c r="C137" s="179" t="s">
        <v>191</v>
      </c>
      <c r="D137" s="179" t="s">
        <v>161</v>
      </c>
      <c r="E137" s="180" t="s">
        <v>226</v>
      </c>
      <c r="F137" s="181" t="s">
        <v>227</v>
      </c>
      <c r="G137" s="182" t="s">
        <v>211</v>
      </c>
      <c r="H137" s="183">
        <v>48.686999999999998</v>
      </c>
      <c r="I137" s="184"/>
      <c r="J137" s="185">
        <f>ROUND(I137*H137,2)</f>
        <v>0</v>
      </c>
      <c r="K137" s="181" t="s">
        <v>165</v>
      </c>
      <c r="L137" s="40"/>
      <c r="M137" s="186" t="s">
        <v>19</v>
      </c>
      <c r="N137" s="187" t="s">
        <v>44</v>
      </c>
      <c r="O137" s="65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0" t="s">
        <v>166</v>
      </c>
      <c r="AT137" s="190" t="s">
        <v>161</v>
      </c>
      <c r="AU137" s="190" t="s">
        <v>82</v>
      </c>
      <c r="AY137" s="18" t="s">
        <v>159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80</v>
      </c>
      <c r="BK137" s="191">
        <f>ROUND(I137*H137,2)</f>
        <v>0</v>
      </c>
      <c r="BL137" s="18" t="s">
        <v>166</v>
      </c>
      <c r="BM137" s="190" t="s">
        <v>228</v>
      </c>
    </row>
    <row r="138" spans="1:65" s="2" customFormat="1" ht="39">
      <c r="A138" s="35"/>
      <c r="B138" s="36"/>
      <c r="C138" s="37"/>
      <c r="D138" s="192" t="s">
        <v>168</v>
      </c>
      <c r="E138" s="37"/>
      <c r="F138" s="193" t="s">
        <v>229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168</v>
      </c>
      <c r="AU138" s="18" t="s">
        <v>82</v>
      </c>
    </row>
    <row r="139" spans="1:65" s="2" customFormat="1" ht="11.25">
      <c r="A139" s="35"/>
      <c r="B139" s="36"/>
      <c r="C139" s="37"/>
      <c r="D139" s="197" t="s">
        <v>170</v>
      </c>
      <c r="E139" s="37"/>
      <c r="F139" s="198" t="s">
        <v>230</v>
      </c>
      <c r="G139" s="37"/>
      <c r="H139" s="37"/>
      <c r="I139" s="194"/>
      <c r="J139" s="37"/>
      <c r="K139" s="37"/>
      <c r="L139" s="40"/>
      <c r="M139" s="195"/>
      <c r="N139" s="196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170</v>
      </c>
      <c r="AU139" s="18" t="s">
        <v>82</v>
      </c>
    </row>
    <row r="140" spans="1:65" s="2" customFormat="1" ht="37.9" customHeight="1">
      <c r="A140" s="35"/>
      <c r="B140" s="36"/>
      <c r="C140" s="179" t="s">
        <v>231</v>
      </c>
      <c r="D140" s="179" t="s">
        <v>161</v>
      </c>
      <c r="E140" s="180" t="s">
        <v>232</v>
      </c>
      <c r="F140" s="181" t="s">
        <v>233</v>
      </c>
      <c r="G140" s="182" t="s">
        <v>211</v>
      </c>
      <c r="H140" s="183">
        <v>292.12200000000001</v>
      </c>
      <c r="I140" s="184"/>
      <c r="J140" s="185">
        <f>ROUND(I140*H140,2)</f>
        <v>0</v>
      </c>
      <c r="K140" s="181" t="s">
        <v>165</v>
      </c>
      <c r="L140" s="40"/>
      <c r="M140" s="186" t="s">
        <v>19</v>
      </c>
      <c r="N140" s="187" t="s">
        <v>44</v>
      </c>
      <c r="O140" s="65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0" t="s">
        <v>166</v>
      </c>
      <c r="AT140" s="190" t="s">
        <v>161</v>
      </c>
      <c r="AU140" s="190" t="s">
        <v>82</v>
      </c>
      <c r="AY140" s="18" t="s">
        <v>159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80</v>
      </c>
      <c r="BK140" s="191">
        <f>ROUND(I140*H140,2)</f>
        <v>0</v>
      </c>
      <c r="BL140" s="18" t="s">
        <v>166</v>
      </c>
      <c r="BM140" s="190" t="s">
        <v>234</v>
      </c>
    </row>
    <row r="141" spans="1:65" s="2" customFormat="1" ht="48.75">
      <c r="A141" s="35"/>
      <c r="B141" s="36"/>
      <c r="C141" s="37"/>
      <c r="D141" s="192" t="s">
        <v>168</v>
      </c>
      <c r="E141" s="37"/>
      <c r="F141" s="193" t="s">
        <v>235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168</v>
      </c>
      <c r="AU141" s="18" t="s">
        <v>82</v>
      </c>
    </row>
    <row r="142" spans="1:65" s="2" customFormat="1" ht="11.25">
      <c r="A142" s="35"/>
      <c r="B142" s="36"/>
      <c r="C142" s="37"/>
      <c r="D142" s="197" t="s">
        <v>170</v>
      </c>
      <c r="E142" s="37"/>
      <c r="F142" s="198" t="s">
        <v>236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170</v>
      </c>
      <c r="AU142" s="18" t="s">
        <v>82</v>
      </c>
    </row>
    <row r="143" spans="1:65" s="14" customFormat="1" ht="11.25">
      <c r="B143" s="209"/>
      <c r="C143" s="210"/>
      <c r="D143" s="192" t="s">
        <v>172</v>
      </c>
      <c r="E143" s="210"/>
      <c r="F143" s="212" t="s">
        <v>237</v>
      </c>
      <c r="G143" s="210"/>
      <c r="H143" s="213">
        <v>292.12200000000001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172</v>
      </c>
      <c r="AU143" s="219" t="s">
        <v>82</v>
      </c>
      <c r="AV143" s="14" t="s">
        <v>82</v>
      </c>
      <c r="AW143" s="14" t="s">
        <v>4</v>
      </c>
      <c r="AX143" s="14" t="s">
        <v>80</v>
      </c>
      <c r="AY143" s="219" t="s">
        <v>159</v>
      </c>
    </row>
    <row r="144" spans="1:65" s="2" customFormat="1" ht="24.2" customHeight="1">
      <c r="A144" s="35"/>
      <c r="B144" s="36"/>
      <c r="C144" s="179" t="s">
        <v>238</v>
      </c>
      <c r="D144" s="179" t="s">
        <v>161</v>
      </c>
      <c r="E144" s="180" t="s">
        <v>239</v>
      </c>
      <c r="F144" s="181" t="s">
        <v>240</v>
      </c>
      <c r="G144" s="182" t="s">
        <v>211</v>
      </c>
      <c r="H144" s="183">
        <v>48.686999999999998</v>
      </c>
      <c r="I144" s="184"/>
      <c r="J144" s="185">
        <f>ROUND(I144*H144,2)</f>
        <v>0</v>
      </c>
      <c r="K144" s="181" t="s">
        <v>165</v>
      </c>
      <c r="L144" s="40"/>
      <c r="M144" s="186" t="s">
        <v>19</v>
      </c>
      <c r="N144" s="187" t="s">
        <v>44</v>
      </c>
      <c r="O144" s="65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166</v>
      </c>
      <c r="AT144" s="190" t="s">
        <v>161</v>
      </c>
      <c r="AU144" s="190" t="s">
        <v>82</v>
      </c>
      <c r="AY144" s="18" t="s">
        <v>159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80</v>
      </c>
      <c r="BK144" s="191">
        <f>ROUND(I144*H144,2)</f>
        <v>0</v>
      </c>
      <c r="BL144" s="18" t="s">
        <v>166</v>
      </c>
      <c r="BM144" s="190" t="s">
        <v>241</v>
      </c>
    </row>
    <row r="145" spans="1:65" s="2" customFormat="1" ht="29.25">
      <c r="A145" s="35"/>
      <c r="B145" s="36"/>
      <c r="C145" s="37"/>
      <c r="D145" s="192" t="s">
        <v>168</v>
      </c>
      <c r="E145" s="37"/>
      <c r="F145" s="193" t="s">
        <v>242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168</v>
      </c>
      <c r="AU145" s="18" t="s">
        <v>82</v>
      </c>
    </row>
    <row r="146" spans="1:65" s="2" customFormat="1" ht="11.25">
      <c r="A146" s="35"/>
      <c r="B146" s="36"/>
      <c r="C146" s="37"/>
      <c r="D146" s="197" t="s">
        <v>170</v>
      </c>
      <c r="E146" s="37"/>
      <c r="F146" s="198" t="s">
        <v>243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170</v>
      </c>
      <c r="AU146" s="18" t="s">
        <v>82</v>
      </c>
    </row>
    <row r="147" spans="1:65" s="2" customFormat="1" ht="24.2" customHeight="1">
      <c r="A147" s="35"/>
      <c r="B147" s="36"/>
      <c r="C147" s="179" t="s">
        <v>244</v>
      </c>
      <c r="D147" s="179" t="s">
        <v>161</v>
      </c>
      <c r="E147" s="180" t="s">
        <v>245</v>
      </c>
      <c r="F147" s="181" t="s">
        <v>246</v>
      </c>
      <c r="G147" s="182" t="s">
        <v>211</v>
      </c>
      <c r="H147" s="183">
        <v>22.26</v>
      </c>
      <c r="I147" s="184"/>
      <c r="J147" s="185">
        <f>ROUND(I147*H147,2)</f>
        <v>0</v>
      </c>
      <c r="K147" s="181" t="s">
        <v>165</v>
      </c>
      <c r="L147" s="40"/>
      <c r="M147" s="186" t="s">
        <v>19</v>
      </c>
      <c r="N147" s="187" t="s">
        <v>44</v>
      </c>
      <c r="O147" s="65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0" t="s">
        <v>166</v>
      </c>
      <c r="AT147" s="190" t="s">
        <v>161</v>
      </c>
      <c r="AU147" s="190" t="s">
        <v>82</v>
      </c>
      <c r="AY147" s="18" t="s">
        <v>159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80</v>
      </c>
      <c r="BK147" s="191">
        <f>ROUND(I147*H147,2)</f>
        <v>0</v>
      </c>
      <c r="BL147" s="18" t="s">
        <v>166</v>
      </c>
      <c r="BM147" s="190" t="s">
        <v>247</v>
      </c>
    </row>
    <row r="148" spans="1:65" s="2" customFormat="1" ht="19.5">
      <c r="A148" s="35"/>
      <c r="B148" s="36"/>
      <c r="C148" s="37"/>
      <c r="D148" s="192" t="s">
        <v>168</v>
      </c>
      <c r="E148" s="37"/>
      <c r="F148" s="193" t="s">
        <v>248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168</v>
      </c>
      <c r="AU148" s="18" t="s">
        <v>82</v>
      </c>
    </row>
    <row r="149" spans="1:65" s="2" customFormat="1" ht="11.25">
      <c r="A149" s="35"/>
      <c r="B149" s="36"/>
      <c r="C149" s="37"/>
      <c r="D149" s="197" t="s">
        <v>170</v>
      </c>
      <c r="E149" s="37"/>
      <c r="F149" s="198" t="s">
        <v>249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170</v>
      </c>
      <c r="AU149" s="18" t="s">
        <v>82</v>
      </c>
    </row>
    <row r="150" spans="1:65" s="13" customFormat="1" ht="22.5">
      <c r="B150" s="199"/>
      <c r="C150" s="200"/>
      <c r="D150" s="192" t="s">
        <v>172</v>
      </c>
      <c r="E150" s="201" t="s">
        <v>19</v>
      </c>
      <c r="F150" s="202" t="s">
        <v>250</v>
      </c>
      <c r="G150" s="200"/>
      <c r="H150" s="201" t="s">
        <v>19</v>
      </c>
      <c r="I150" s="203"/>
      <c r="J150" s="200"/>
      <c r="K150" s="200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172</v>
      </c>
      <c r="AU150" s="208" t="s">
        <v>82</v>
      </c>
      <c r="AV150" s="13" t="s">
        <v>80</v>
      </c>
      <c r="AW150" s="13" t="s">
        <v>35</v>
      </c>
      <c r="AX150" s="13" t="s">
        <v>73</v>
      </c>
      <c r="AY150" s="208" t="s">
        <v>159</v>
      </c>
    </row>
    <row r="151" spans="1:65" s="14" customFormat="1" ht="11.25">
      <c r="B151" s="209"/>
      <c r="C151" s="210"/>
      <c r="D151" s="192" t="s">
        <v>172</v>
      </c>
      <c r="E151" s="211" t="s">
        <v>19</v>
      </c>
      <c r="F151" s="212" t="s">
        <v>251</v>
      </c>
      <c r="G151" s="210"/>
      <c r="H151" s="213">
        <v>22.26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172</v>
      </c>
      <c r="AU151" s="219" t="s">
        <v>82</v>
      </c>
      <c r="AV151" s="14" t="s">
        <v>82</v>
      </c>
      <c r="AW151" s="14" t="s">
        <v>35</v>
      </c>
      <c r="AX151" s="14" t="s">
        <v>73</v>
      </c>
      <c r="AY151" s="219" t="s">
        <v>159</v>
      </c>
    </row>
    <row r="152" spans="1:65" s="15" customFormat="1" ht="11.25">
      <c r="B152" s="220"/>
      <c r="C152" s="221"/>
      <c r="D152" s="192" t="s">
        <v>172</v>
      </c>
      <c r="E152" s="222" t="s">
        <v>19</v>
      </c>
      <c r="F152" s="223" t="s">
        <v>175</v>
      </c>
      <c r="G152" s="221"/>
      <c r="H152" s="224">
        <v>22.26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172</v>
      </c>
      <c r="AU152" s="230" t="s">
        <v>82</v>
      </c>
      <c r="AV152" s="15" t="s">
        <v>166</v>
      </c>
      <c r="AW152" s="15" t="s">
        <v>35</v>
      </c>
      <c r="AX152" s="15" t="s">
        <v>80</v>
      </c>
      <c r="AY152" s="230" t="s">
        <v>159</v>
      </c>
    </row>
    <row r="153" spans="1:65" s="2" customFormat="1" ht="16.5" customHeight="1">
      <c r="A153" s="35"/>
      <c r="B153" s="36"/>
      <c r="C153" s="231" t="s">
        <v>252</v>
      </c>
      <c r="D153" s="231" t="s">
        <v>253</v>
      </c>
      <c r="E153" s="232" t="s">
        <v>254</v>
      </c>
      <c r="F153" s="233" t="s">
        <v>255</v>
      </c>
      <c r="G153" s="234" t="s">
        <v>222</v>
      </c>
      <c r="H153" s="235">
        <v>40.067999999999998</v>
      </c>
      <c r="I153" s="236"/>
      <c r="J153" s="237">
        <f>ROUND(I153*H153,2)</f>
        <v>0</v>
      </c>
      <c r="K153" s="233" t="s">
        <v>165</v>
      </c>
      <c r="L153" s="238"/>
      <c r="M153" s="239" t="s">
        <v>19</v>
      </c>
      <c r="N153" s="240" t="s">
        <v>44</v>
      </c>
      <c r="O153" s="65"/>
      <c r="P153" s="188">
        <f>O153*H153</f>
        <v>0</v>
      </c>
      <c r="Q153" s="188">
        <v>1</v>
      </c>
      <c r="R153" s="188">
        <f>Q153*H153</f>
        <v>40.067999999999998</v>
      </c>
      <c r="S153" s="188">
        <v>0</v>
      </c>
      <c r="T153" s="18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0" t="s">
        <v>191</v>
      </c>
      <c r="AT153" s="190" t="s">
        <v>253</v>
      </c>
      <c r="AU153" s="190" t="s">
        <v>82</v>
      </c>
      <c r="AY153" s="18" t="s">
        <v>159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80</v>
      </c>
      <c r="BK153" s="191">
        <f>ROUND(I153*H153,2)</f>
        <v>0</v>
      </c>
      <c r="BL153" s="18" t="s">
        <v>166</v>
      </c>
      <c r="BM153" s="190" t="s">
        <v>256</v>
      </c>
    </row>
    <row r="154" spans="1:65" s="2" customFormat="1" ht="11.25">
      <c r="A154" s="35"/>
      <c r="B154" s="36"/>
      <c r="C154" s="37"/>
      <c r="D154" s="192" t="s">
        <v>168</v>
      </c>
      <c r="E154" s="37"/>
      <c r="F154" s="193" t="s">
        <v>255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168</v>
      </c>
      <c r="AU154" s="18" t="s">
        <v>82</v>
      </c>
    </row>
    <row r="155" spans="1:65" s="13" customFormat="1" ht="22.5">
      <c r="B155" s="199"/>
      <c r="C155" s="200"/>
      <c r="D155" s="192" t="s">
        <v>172</v>
      </c>
      <c r="E155" s="201" t="s">
        <v>19</v>
      </c>
      <c r="F155" s="202" t="s">
        <v>250</v>
      </c>
      <c r="G155" s="200"/>
      <c r="H155" s="201" t="s">
        <v>19</v>
      </c>
      <c r="I155" s="203"/>
      <c r="J155" s="200"/>
      <c r="K155" s="200"/>
      <c r="L155" s="204"/>
      <c r="M155" s="205"/>
      <c r="N155" s="206"/>
      <c r="O155" s="206"/>
      <c r="P155" s="206"/>
      <c r="Q155" s="206"/>
      <c r="R155" s="206"/>
      <c r="S155" s="206"/>
      <c r="T155" s="207"/>
      <c r="AT155" s="208" t="s">
        <v>172</v>
      </c>
      <c r="AU155" s="208" t="s">
        <v>82</v>
      </c>
      <c r="AV155" s="13" t="s">
        <v>80</v>
      </c>
      <c r="AW155" s="13" t="s">
        <v>35</v>
      </c>
      <c r="AX155" s="13" t="s">
        <v>73</v>
      </c>
      <c r="AY155" s="208" t="s">
        <v>159</v>
      </c>
    </row>
    <row r="156" spans="1:65" s="14" customFormat="1" ht="11.25">
      <c r="B156" s="209"/>
      <c r="C156" s="210"/>
      <c r="D156" s="192" t="s">
        <v>172</v>
      </c>
      <c r="E156" s="211" t="s">
        <v>19</v>
      </c>
      <c r="F156" s="212" t="s">
        <v>257</v>
      </c>
      <c r="G156" s="210"/>
      <c r="H156" s="213">
        <v>40.067999999999998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172</v>
      </c>
      <c r="AU156" s="219" t="s">
        <v>82</v>
      </c>
      <c r="AV156" s="14" t="s">
        <v>82</v>
      </c>
      <c r="AW156" s="14" t="s">
        <v>35</v>
      </c>
      <c r="AX156" s="14" t="s">
        <v>73</v>
      </c>
      <c r="AY156" s="219" t="s">
        <v>159</v>
      </c>
    </row>
    <row r="157" spans="1:65" s="15" customFormat="1" ht="11.25">
      <c r="B157" s="220"/>
      <c r="C157" s="221"/>
      <c r="D157" s="192" t="s">
        <v>172</v>
      </c>
      <c r="E157" s="222" t="s">
        <v>19</v>
      </c>
      <c r="F157" s="223" t="s">
        <v>175</v>
      </c>
      <c r="G157" s="221"/>
      <c r="H157" s="224">
        <v>40.067999999999998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172</v>
      </c>
      <c r="AU157" s="230" t="s">
        <v>82</v>
      </c>
      <c r="AV157" s="15" t="s">
        <v>166</v>
      </c>
      <c r="AW157" s="15" t="s">
        <v>35</v>
      </c>
      <c r="AX157" s="15" t="s">
        <v>80</v>
      </c>
      <c r="AY157" s="230" t="s">
        <v>159</v>
      </c>
    </row>
    <row r="158" spans="1:65" s="2" customFormat="1" ht="24.2" customHeight="1">
      <c r="A158" s="35"/>
      <c r="B158" s="36"/>
      <c r="C158" s="179" t="s">
        <v>258</v>
      </c>
      <c r="D158" s="179" t="s">
        <v>161</v>
      </c>
      <c r="E158" s="180" t="s">
        <v>259</v>
      </c>
      <c r="F158" s="181" t="s">
        <v>260</v>
      </c>
      <c r="G158" s="182" t="s">
        <v>202</v>
      </c>
      <c r="H158" s="183">
        <v>30.024000000000001</v>
      </c>
      <c r="I158" s="184"/>
      <c r="J158" s="185">
        <f>ROUND(I158*H158,2)</f>
        <v>0</v>
      </c>
      <c r="K158" s="181" t="s">
        <v>165</v>
      </c>
      <c r="L158" s="40"/>
      <c r="M158" s="186" t="s">
        <v>19</v>
      </c>
      <c r="N158" s="187" t="s">
        <v>44</v>
      </c>
      <c r="O158" s="65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0" t="s">
        <v>166</v>
      </c>
      <c r="AT158" s="190" t="s">
        <v>161</v>
      </c>
      <c r="AU158" s="190" t="s">
        <v>82</v>
      </c>
      <c r="AY158" s="18" t="s">
        <v>159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8" t="s">
        <v>80</v>
      </c>
      <c r="BK158" s="191">
        <f>ROUND(I158*H158,2)</f>
        <v>0</v>
      </c>
      <c r="BL158" s="18" t="s">
        <v>166</v>
      </c>
      <c r="BM158" s="190" t="s">
        <v>261</v>
      </c>
    </row>
    <row r="159" spans="1:65" s="2" customFormat="1" ht="19.5">
      <c r="A159" s="35"/>
      <c r="B159" s="36"/>
      <c r="C159" s="37"/>
      <c r="D159" s="192" t="s">
        <v>168</v>
      </c>
      <c r="E159" s="37"/>
      <c r="F159" s="193" t="s">
        <v>262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168</v>
      </c>
      <c r="AU159" s="18" t="s">
        <v>82</v>
      </c>
    </row>
    <row r="160" spans="1:65" s="2" customFormat="1" ht="11.25">
      <c r="A160" s="35"/>
      <c r="B160" s="36"/>
      <c r="C160" s="37"/>
      <c r="D160" s="197" t="s">
        <v>170</v>
      </c>
      <c r="E160" s="37"/>
      <c r="F160" s="198" t="s">
        <v>263</v>
      </c>
      <c r="G160" s="37"/>
      <c r="H160" s="37"/>
      <c r="I160" s="194"/>
      <c r="J160" s="37"/>
      <c r="K160" s="37"/>
      <c r="L160" s="40"/>
      <c r="M160" s="195"/>
      <c r="N160" s="19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170</v>
      </c>
      <c r="AU160" s="18" t="s">
        <v>82</v>
      </c>
    </row>
    <row r="161" spans="1:65" s="13" customFormat="1" ht="11.25">
      <c r="B161" s="199"/>
      <c r="C161" s="200"/>
      <c r="D161" s="192" t="s">
        <v>172</v>
      </c>
      <c r="E161" s="201" t="s">
        <v>19</v>
      </c>
      <c r="F161" s="202" t="s">
        <v>264</v>
      </c>
      <c r="G161" s="200"/>
      <c r="H161" s="201" t="s">
        <v>19</v>
      </c>
      <c r="I161" s="203"/>
      <c r="J161" s="200"/>
      <c r="K161" s="200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172</v>
      </c>
      <c r="AU161" s="208" t="s">
        <v>82</v>
      </c>
      <c r="AV161" s="13" t="s">
        <v>80</v>
      </c>
      <c r="AW161" s="13" t="s">
        <v>35</v>
      </c>
      <c r="AX161" s="13" t="s">
        <v>73</v>
      </c>
      <c r="AY161" s="208" t="s">
        <v>159</v>
      </c>
    </row>
    <row r="162" spans="1:65" s="14" customFormat="1" ht="11.25">
      <c r="B162" s="209"/>
      <c r="C162" s="210"/>
      <c r="D162" s="192" t="s">
        <v>172</v>
      </c>
      <c r="E162" s="211" t="s">
        <v>19</v>
      </c>
      <c r="F162" s="212" t="s">
        <v>265</v>
      </c>
      <c r="G162" s="210"/>
      <c r="H162" s="213">
        <v>30.024000000000001</v>
      </c>
      <c r="I162" s="214"/>
      <c r="J162" s="210"/>
      <c r="K162" s="210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172</v>
      </c>
      <c r="AU162" s="219" t="s">
        <v>82</v>
      </c>
      <c r="AV162" s="14" t="s">
        <v>82</v>
      </c>
      <c r="AW162" s="14" t="s">
        <v>35</v>
      </c>
      <c r="AX162" s="14" t="s">
        <v>80</v>
      </c>
      <c r="AY162" s="219" t="s">
        <v>159</v>
      </c>
    </row>
    <row r="163" spans="1:65" s="2" customFormat="1" ht="24.2" customHeight="1">
      <c r="A163" s="35"/>
      <c r="B163" s="36"/>
      <c r="C163" s="179" t="s">
        <v>266</v>
      </c>
      <c r="D163" s="179" t="s">
        <v>161</v>
      </c>
      <c r="E163" s="180" t="s">
        <v>267</v>
      </c>
      <c r="F163" s="181" t="s">
        <v>268</v>
      </c>
      <c r="G163" s="182" t="s">
        <v>202</v>
      </c>
      <c r="H163" s="183">
        <v>30.024000000000001</v>
      </c>
      <c r="I163" s="184"/>
      <c r="J163" s="185">
        <f>ROUND(I163*H163,2)</f>
        <v>0</v>
      </c>
      <c r="K163" s="181" t="s">
        <v>165</v>
      </c>
      <c r="L163" s="40"/>
      <c r="M163" s="186" t="s">
        <v>19</v>
      </c>
      <c r="N163" s="187" t="s">
        <v>44</v>
      </c>
      <c r="O163" s="65"/>
      <c r="P163" s="188">
        <f>O163*H163</f>
        <v>0</v>
      </c>
      <c r="Q163" s="188">
        <v>0</v>
      </c>
      <c r="R163" s="188">
        <f>Q163*H163</f>
        <v>0</v>
      </c>
      <c r="S163" s="188">
        <v>0</v>
      </c>
      <c r="T163" s="18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0" t="s">
        <v>166</v>
      </c>
      <c r="AT163" s="190" t="s">
        <v>161</v>
      </c>
      <c r="AU163" s="190" t="s">
        <v>82</v>
      </c>
      <c r="AY163" s="18" t="s">
        <v>159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80</v>
      </c>
      <c r="BK163" s="191">
        <f>ROUND(I163*H163,2)</f>
        <v>0</v>
      </c>
      <c r="BL163" s="18" t="s">
        <v>166</v>
      </c>
      <c r="BM163" s="190" t="s">
        <v>269</v>
      </c>
    </row>
    <row r="164" spans="1:65" s="2" customFormat="1" ht="19.5">
      <c r="A164" s="35"/>
      <c r="B164" s="36"/>
      <c r="C164" s="37"/>
      <c r="D164" s="192" t="s">
        <v>168</v>
      </c>
      <c r="E164" s="37"/>
      <c r="F164" s="193" t="s">
        <v>270</v>
      </c>
      <c r="G164" s="37"/>
      <c r="H164" s="37"/>
      <c r="I164" s="194"/>
      <c r="J164" s="37"/>
      <c r="K164" s="37"/>
      <c r="L164" s="40"/>
      <c r="M164" s="195"/>
      <c r="N164" s="196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168</v>
      </c>
      <c r="AU164" s="18" t="s">
        <v>82</v>
      </c>
    </row>
    <row r="165" spans="1:65" s="2" customFormat="1" ht="11.25">
      <c r="A165" s="35"/>
      <c r="B165" s="36"/>
      <c r="C165" s="37"/>
      <c r="D165" s="197" t="s">
        <v>170</v>
      </c>
      <c r="E165" s="37"/>
      <c r="F165" s="198" t="s">
        <v>271</v>
      </c>
      <c r="G165" s="37"/>
      <c r="H165" s="37"/>
      <c r="I165" s="194"/>
      <c r="J165" s="37"/>
      <c r="K165" s="37"/>
      <c r="L165" s="40"/>
      <c r="M165" s="195"/>
      <c r="N165" s="196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170</v>
      </c>
      <c r="AU165" s="18" t="s">
        <v>82</v>
      </c>
    </row>
    <row r="166" spans="1:65" s="2" customFormat="1" ht="16.5" customHeight="1">
      <c r="A166" s="35"/>
      <c r="B166" s="36"/>
      <c r="C166" s="231" t="s">
        <v>8</v>
      </c>
      <c r="D166" s="231" t="s">
        <v>253</v>
      </c>
      <c r="E166" s="232" t="s">
        <v>272</v>
      </c>
      <c r="F166" s="233" t="s">
        <v>273</v>
      </c>
      <c r="G166" s="234" t="s">
        <v>274</v>
      </c>
      <c r="H166" s="235">
        <v>0.45</v>
      </c>
      <c r="I166" s="236"/>
      <c r="J166" s="237">
        <f>ROUND(I166*H166,2)</f>
        <v>0</v>
      </c>
      <c r="K166" s="233" t="s">
        <v>165</v>
      </c>
      <c r="L166" s="238"/>
      <c r="M166" s="239" t="s">
        <v>19</v>
      </c>
      <c r="N166" s="240" t="s">
        <v>44</v>
      </c>
      <c r="O166" s="65"/>
      <c r="P166" s="188">
        <f>O166*H166</f>
        <v>0</v>
      </c>
      <c r="Q166" s="188">
        <v>1E-3</v>
      </c>
      <c r="R166" s="188">
        <f>Q166*H166</f>
        <v>4.5000000000000004E-4</v>
      </c>
      <c r="S166" s="188">
        <v>0</v>
      </c>
      <c r="T166" s="18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0" t="s">
        <v>191</v>
      </c>
      <c r="AT166" s="190" t="s">
        <v>253</v>
      </c>
      <c r="AU166" s="190" t="s">
        <v>82</v>
      </c>
      <c r="AY166" s="18" t="s">
        <v>159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8" t="s">
        <v>80</v>
      </c>
      <c r="BK166" s="191">
        <f>ROUND(I166*H166,2)</f>
        <v>0</v>
      </c>
      <c r="BL166" s="18" t="s">
        <v>166</v>
      </c>
      <c r="BM166" s="190" t="s">
        <v>275</v>
      </c>
    </row>
    <row r="167" spans="1:65" s="2" customFormat="1" ht="11.25">
      <c r="A167" s="35"/>
      <c r="B167" s="36"/>
      <c r="C167" s="37"/>
      <c r="D167" s="192" t="s">
        <v>168</v>
      </c>
      <c r="E167" s="37"/>
      <c r="F167" s="193" t="s">
        <v>273</v>
      </c>
      <c r="G167" s="37"/>
      <c r="H167" s="37"/>
      <c r="I167" s="194"/>
      <c r="J167" s="37"/>
      <c r="K167" s="37"/>
      <c r="L167" s="40"/>
      <c r="M167" s="195"/>
      <c r="N167" s="196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168</v>
      </c>
      <c r="AU167" s="18" t="s">
        <v>82</v>
      </c>
    </row>
    <row r="168" spans="1:65" s="14" customFormat="1" ht="11.25">
      <c r="B168" s="209"/>
      <c r="C168" s="210"/>
      <c r="D168" s="192" t="s">
        <v>172</v>
      </c>
      <c r="E168" s="210"/>
      <c r="F168" s="212" t="s">
        <v>276</v>
      </c>
      <c r="G168" s="210"/>
      <c r="H168" s="213">
        <v>0.45</v>
      </c>
      <c r="I168" s="214"/>
      <c r="J168" s="210"/>
      <c r="K168" s="210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172</v>
      </c>
      <c r="AU168" s="219" t="s">
        <v>82</v>
      </c>
      <c r="AV168" s="14" t="s">
        <v>82</v>
      </c>
      <c r="AW168" s="14" t="s">
        <v>4</v>
      </c>
      <c r="AX168" s="14" t="s">
        <v>80</v>
      </c>
      <c r="AY168" s="219" t="s">
        <v>159</v>
      </c>
    </row>
    <row r="169" spans="1:65" s="2" customFormat="1" ht="24.2" customHeight="1">
      <c r="A169" s="35"/>
      <c r="B169" s="36"/>
      <c r="C169" s="179" t="s">
        <v>277</v>
      </c>
      <c r="D169" s="179" t="s">
        <v>161</v>
      </c>
      <c r="E169" s="180" t="s">
        <v>278</v>
      </c>
      <c r="F169" s="181" t="s">
        <v>279</v>
      </c>
      <c r="G169" s="182" t="s">
        <v>202</v>
      </c>
      <c r="H169" s="183">
        <v>21.228000000000002</v>
      </c>
      <c r="I169" s="184"/>
      <c r="J169" s="185">
        <f>ROUND(I169*H169,2)</f>
        <v>0</v>
      </c>
      <c r="K169" s="181" t="s">
        <v>165</v>
      </c>
      <c r="L169" s="40"/>
      <c r="M169" s="186" t="s">
        <v>19</v>
      </c>
      <c r="N169" s="187" t="s">
        <v>44</v>
      </c>
      <c r="O169" s="65"/>
      <c r="P169" s="188">
        <f>O169*H169</f>
        <v>0</v>
      </c>
      <c r="Q169" s="188">
        <v>0</v>
      </c>
      <c r="R169" s="188">
        <f>Q169*H169</f>
        <v>0</v>
      </c>
      <c r="S169" s="188">
        <v>0</v>
      </c>
      <c r="T169" s="18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0" t="s">
        <v>166</v>
      </c>
      <c r="AT169" s="190" t="s">
        <v>161</v>
      </c>
      <c r="AU169" s="190" t="s">
        <v>82</v>
      </c>
      <c r="AY169" s="18" t="s">
        <v>159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8" t="s">
        <v>80</v>
      </c>
      <c r="BK169" s="191">
        <f>ROUND(I169*H169,2)</f>
        <v>0</v>
      </c>
      <c r="BL169" s="18" t="s">
        <v>166</v>
      </c>
      <c r="BM169" s="190" t="s">
        <v>280</v>
      </c>
    </row>
    <row r="170" spans="1:65" s="2" customFormat="1" ht="19.5">
      <c r="A170" s="35"/>
      <c r="B170" s="36"/>
      <c r="C170" s="37"/>
      <c r="D170" s="192" t="s">
        <v>168</v>
      </c>
      <c r="E170" s="37"/>
      <c r="F170" s="193" t="s">
        <v>281</v>
      </c>
      <c r="G170" s="37"/>
      <c r="H170" s="37"/>
      <c r="I170" s="194"/>
      <c r="J170" s="37"/>
      <c r="K170" s="37"/>
      <c r="L170" s="40"/>
      <c r="M170" s="195"/>
      <c r="N170" s="196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168</v>
      </c>
      <c r="AU170" s="18" t="s">
        <v>82</v>
      </c>
    </row>
    <row r="171" spans="1:65" s="2" customFormat="1" ht="11.25">
      <c r="A171" s="35"/>
      <c r="B171" s="36"/>
      <c r="C171" s="37"/>
      <c r="D171" s="197" t="s">
        <v>170</v>
      </c>
      <c r="E171" s="37"/>
      <c r="F171" s="198" t="s">
        <v>282</v>
      </c>
      <c r="G171" s="37"/>
      <c r="H171" s="37"/>
      <c r="I171" s="194"/>
      <c r="J171" s="37"/>
      <c r="K171" s="37"/>
      <c r="L171" s="40"/>
      <c r="M171" s="195"/>
      <c r="N171" s="196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170</v>
      </c>
      <c r="AU171" s="18" t="s">
        <v>82</v>
      </c>
    </row>
    <row r="172" spans="1:65" s="13" customFormat="1" ht="11.25">
      <c r="B172" s="199"/>
      <c r="C172" s="200"/>
      <c r="D172" s="192" t="s">
        <v>172</v>
      </c>
      <c r="E172" s="201" t="s">
        <v>19</v>
      </c>
      <c r="F172" s="202" t="s">
        <v>283</v>
      </c>
      <c r="G172" s="200"/>
      <c r="H172" s="201" t="s">
        <v>19</v>
      </c>
      <c r="I172" s="203"/>
      <c r="J172" s="200"/>
      <c r="K172" s="200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172</v>
      </c>
      <c r="AU172" s="208" t="s">
        <v>82</v>
      </c>
      <c r="AV172" s="13" t="s">
        <v>80</v>
      </c>
      <c r="AW172" s="13" t="s">
        <v>35</v>
      </c>
      <c r="AX172" s="13" t="s">
        <v>73</v>
      </c>
      <c r="AY172" s="208" t="s">
        <v>159</v>
      </c>
    </row>
    <row r="173" spans="1:65" s="14" customFormat="1" ht="11.25">
      <c r="B173" s="209"/>
      <c r="C173" s="210"/>
      <c r="D173" s="192" t="s">
        <v>172</v>
      </c>
      <c r="E173" s="211" t="s">
        <v>19</v>
      </c>
      <c r="F173" s="212" t="s">
        <v>284</v>
      </c>
      <c r="G173" s="210"/>
      <c r="H173" s="213">
        <v>21.228000000000002</v>
      </c>
      <c r="I173" s="214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172</v>
      </c>
      <c r="AU173" s="219" t="s">
        <v>82</v>
      </c>
      <c r="AV173" s="14" t="s">
        <v>82</v>
      </c>
      <c r="AW173" s="14" t="s">
        <v>35</v>
      </c>
      <c r="AX173" s="14" t="s">
        <v>80</v>
      </c>
      <c r="AY173" s="219" t="s">
        <v>159</v>
      </c>
    </row>
    <row r="174" spans="1:65" s="2" customFormat="1" ht="16.5" customHeight="1">
      <c r="A174" s="35"/>
      <c r="B174" s="36"/>
      <c r="C174" s="179" t="s">
        <v>285</v>
      </c>
      <c r="D174" s="179" t="s">
        <v>161</v>
      </c>
      <c r="E174" s="180" t="s">
        <v>286</v>
      </c>
      <c r="F174" s="181" t="s">
        <v>287</v>
      </c>
      <c r="G174" s="182" t="s">
        <v>202</v>
      </c>
      <c r="H174" s="183">
        <v>30.024000000000001</v>
      </c>
      <c r="I174" s="184"/>
      <c r="J174" s="185">
        <f>ROUND(I174*H174,2)</f>
        <v>0</v>
      </c>
      <c r="K174" s="181" t="s">
        <v>165</v>
      </c>
      <c r="L174" s="40"/>
      <c r="M174" s="186" t="s">
        <v>19</v>
      </c>
      <c r="N174" s="187" t="s">
        <v>44</v>
      </c>
      <c r="O174" s="65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0" t="s">
        <v>166</v>
      </c>
      <c r="AT174" s="190" t="s">
        <v>161</v>
      </c>
      <c r="AU174" s="190" t="s">
        <v>82</v>
      </c>
      <c r="AY174" s="18" t="s">
        <v>159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80</v>
      </c>
      <c r="BK174" s="191">
        <f>ROUND(I174*H174,2)</f>
        <v>0</v>
      </c>
      <c r="BL174" s="18" t="s">
        <v>166</v>
      </c>
      <c r="BM174" s="190" t="s">
        <v>288</v>
      </c>
    </row>
    <row r="175" spans="1:65" s="2" customFormat="1" ht="29.25">
      <c r="A175" s="35"/>
      <c r="B175" s="36"/>
      <c r="C175" s="37"/>
      <c r="D175" s="192" t="s">
        <v>168</v>
      </c>
      <c r="E175" s="37"/>
      <c r="F175" s="193" t="s">
        <v>289</v>
      </c>
      <c r="G175" s="37"/>
      <c r="H175" s="37"/>
      <c r="I175" s="194"/>
      <c r="J175" s="37"/>
      <c r="K175" s="37"/>
      <c r="L175" s="40"/>
      <c r="M175" s="195"/>
      <c r="N175" s="19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168</v>
      </c>
      <c r="AU175" s="18" t="s">
        <v>82</v>
      </c>
    </row>
    <row r="176" spans="1:65" s="2" customFormat="1" ht="11.25">
      <c r="A176" s="35"/>
      <c r="B176" s="36"/>
      <c r="C176" s="37"/>
      <c r="D176" s="197" t="s">
        <v>170</v>
      </c>
      <c r="E176" s="37"/>
      <c r="F176" s="198" t="s">
        <v>290</v>
      </c>
      <c r="G176" s="37"/>
      <c r="H176" s="37"/>
      <c r="I176" s="194"/>
      <c r="J176" s="37"/>
      <c r="K176" s="37"/>
      <c r="L176" s="40"/>
      <c r="M176" s="195"/>
      <c r="N176" s="19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170</v>
      </c>
      <c r="AU176" s="18" t="s">
        <v>82</v>
      </c>
    </row>
    <row r="177" spans="1:65" s="12" customFormat="1" ht="22.9" customHeight="1">
      <c r="B177" s="163"/>
      <c r="C177" s="164"/>
      <c r="D177" s="165" t="s">
        <v>72</v>
      </c>
      <c r="E177" s="177" t="s">
        <v>82</v>
      </c>
      <c r="F177" s="177" t="s">
        <v>291</v>
      </c>
      <c r="G177" s="164"/>
      <c r="H177" s="164"/>
      <c r="I177" s="167"/>
      <c r="J177" s="178">
        <f>BK177</f>
        <v>0</v>
      </c>
      <c r="K177" s="164"/>
      <c r="L177" s="169"/>
      <c r="M177" s="170"/>
      <c r="N177" s="171"/>
      <c r="O177" s="171"/>
      <c r="P177" s="172">
        <f>SUM(P178:P218)</f>
        <v>0</v>
      </c>
      <c r="Q177" s="171"/>
      <c r="R177" s="172">
        <f>SUM(R178:R218)</f>
        <v>12.094532659999999</v>
      </c>
      <c r="S177" s="171"/>
      <c r="T177" s="173">
        <f>SUM(T178:T218)</f>
        <v>0</v>
      </c>
      <c r="AR177" s="174" t="s">
        <v>80</v>
      </c>
      <c r="AT177" s="175" t="s">
        <v>72</v>
      </c>
      <c r="AU177" s="175" t="s">
        <v>80</v>
      </c>
      <c r="AY177" s="174" t="s">
        <v>159</v>
      </c>
      <c r="BK177" s="176">
        <f>SUM(BK178:BK218)</f>
        <v>0</v>
      </c>
    </row>
    <row r="178" spans="1:65" s="2" customFormat="1" ht="21.75" customHeight="1">
      <c r="A178" s="35"/>
      <c r="B178" s="36"/>
      <c r="C178" s="179" t="s">
        <v>292</v>
      </c>
      <c r="D178" s="179" t="s">
        <v>161</v>
      </c>
      <c r="E178" s="180" t="s">
        <v>293</v>
      </c>
      <c r="F178" s="181" t="s">
        <v>294</v>
      </c>
      <c r="G178" s="182" t="s">
        <v>211</v>
      </c>
      <c r="H178" s="183">
        <v>2.5059999999999998</v>
      </c>
      <c r="I178" s="184"/>
      <c r="J178" s="185">
        <f>ROUND(I178*H178,2)</f>
        <v>0</v>
      </c>
      <c r="K178" s="181" t="s">
        <v>165</v>
      </c>
      <c r="L178" s="40"/>
      <c r="M178" s="186" t="s">
        <v>19</v>
      </c>
      <c r="N178" s="187" t="s">
        <v>44</v>
      </c>
      <c r="O178" s="65"/>
      <c r="P178" s="188">
        <f>O178*H178</f>
        <v>0</v>
      </c>
      <c r="Q178" s="188">
        <v>2.5505399999999998</v>
      </c>
      <c r="R178" s="188">
        <f>Q178*H178</f>
        <v>6.3916532399999992</v>
      </c>
      <c r="S178" s="188">
        <v>0</v>
      </c>
      <c r="T178" s="18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0" t="s">
        <v>166</v>
      </c>
      <c r="AT178" s="190" t="s">
        <v>161</v>
      </c>
      <c r="AU178" s="190" t="s">
        <v>82</v>
      </c>
      <c r="AY178" s="18" t="s">
        <v>159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80</v>
      </c>
      <c r="BK178" s="191">
        <f>ROUND(I178*H178,2)</f>
        <v>0</v>
      </c>
      <c r="BL178" s="18" t="s">
        <v>166</v>
      </c>
      <c r="BM178" s="190" t="s">
        <v>295</v>
      </c>
    </row>
    <row r="179" spans="1:65" s="2" customFormat="1" ht="19.5">
      <c r="A179" s="35"/>
      <c r="B179" s="36"/>
      <c r="C179" s="37"/>
      <c r="D179" s="192" t="s">
        <v>168</v>
      </c>
      <c r="E179" s="37"/>
      <c r="F179" s="193" t="s">
        <v>296</v>
      </c>
      <c r="G179" s="37"/>
      <c r="H179" s="37"/>
      <c r="I179" s="194"/>
      <c r="J179" s="37"/>
      <c r="K179" s="37"/>
      <c r="L179" s="40"/>
      <c r="M179" s="195"/>
      <c r="N179" s="196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168</v>
      </c>
      <c r="AU179" s="18" t="s">
        <v>82</v>
      </c>
    </row>
    <row r="180" spans="1:65" s="2" customFormat="1" ht="11.25">
      <c r="A180" s="35"/>
      <c r="B180" s="36"/>
      <c r="C180" s="37"/>
      <c r="D180" s="197" t="s">
        <v>170</v>
      </c>
      <c r="E180" s="37"/>
      <c r="F180" s="198" t="s">
        <v>297</v>
      </c>
      <c r="G180" s="37"/>
      <c r="H180" s="37"/>
      <c r="I180" s="194"/>
      <c r="J180" s="37"/>
      <c r="K180" s="37"/>
      <c r="L180" s="40"/>
      <c r="M180" s="195"/>
      <c r="N180" s="196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170</v>
      </c>
      <c r="AU180" s="18" t="s">
        <v>82</v>
      </c>
    </row>
    <row r="181" spans="1:65" s="13" customFormat="1" ht="11.25">
      <c r="B181" s="199"/>
      <c r="C181" s="200"/>
      <c r="D181" s="192" t="s">
        <v>172</v>
      </c>
      <c r="E181" s="201" t="s">
        <v>19</v>
      </c>
      <c r="F181" s="202" t="s">
        <v>298</v>
      </c>
      <c r="G181" s="200"/>
      <c r="H181" s="201" t="s">
        <v>19</v>
      </c>
      <c r="I181" s="203"/>
      <c r="J181" s="200"/>
      <c r="K181" s="200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172</v>
      </c>
      <c r="AU181" s="208" t="s">
        <v>82</v>
      </c>
      <c r="AV181" s="13" t="s">
        <v>80</v>
      </c>
      <c r="AW181" s="13" t="s">
        <v>35</v>
      </c>
      <c r="AX181" s="13" t="s">
        <v>73</v>
      </c>
      <c r="AY181" s="208" t="s">
        <v>159</v>
      </c>
    </row>
    <row r="182" spans="1:65" s="14" customFormat="1" ht="11.25">
      <c r="B182" s="209"/>
      <c r="C182" s="210"/>
      <c r="D182" s="192" t="s">
        <v>172</v>
      </c>
      <c r="E182" s="211" t="s">
        <v>19</v>
      </c>
      <c r="F182" s="212" t="s">
        <v>299</v>
      </c>
      <c r="G182" s="210"/>
      <c r="H182" s="213">
        <v>2.5059999999999998</v>
      </c>
      <c r="I182" s="214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172</v>
      </c>
      <c r="AU182" s="219" t="s">
        <v>82</v>
      </c>
      <c r="AV182" s="14" t="s">
        <v>82</v>
      </c>
      <c r="AW182" s="14" t="s">
        <v>35</v>
      </c>
      <c r="AX182" s="14" t="s">
        <v>73</v>
      </c>
      <c r="AY182" s="219" t="s">
        <v>159</v>
      </c>
    </row>
    <row r="183" spans="1:65" s="15" customFormat="1" ht="11.25">
      <c r="B183" s="220"/>
      <c r="C183" s="221"/>
      <c r="D183" s="192" t="s">
        <v>172</v>
      </c>
      <c r="E183" s="222" t="s">
        <v>19</v>
      </c>
      <c r="F183" s="223" t="s">
        <v>175</v>
      </c>
      <c r="G183" s="221"/>
      <c r="H183" s="224">
        <v>2.5059999999999998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172</v>
      </c>
      <c r="AU183" s="230" t="s">
        <v>82</v>
      </c>
      <c r="AV183" s="15" t="s">
        <v>166</v>
      </c>
      <c r="AW183" s="15" t="s">
        <v>35</v>
      </c>
      <c r="AX183" s="15" t="s">
        <v>80</v>
      </c>
      <c r="AY183" s="230" t="s">
        <v>159</v>
      </c>
    </row>
    <row r="184" spans="1:65" s="2" customFormat="1" ht="33" customHeight="1">
      <c r="A184" s="35"/>
      <c r="B184" s="36"/>
      <c r="C184" s="179" t="s">
        <v>300</v>
      </c>
      <c r="D184" s="179" t="s">
        <v>161</v>
      </c>
      <c r="E184" s="180" t="s">
        <v>301</v>
      </c>
      <c r="F184" s="181" t="s">
        <v>302</v>
      </c>
      <c r="G184" s="182" t="s">
        <v>211</v>
      </c>
      <c r="H184" s="183">
        <v>2.5059999999999998</v>
      </c>
      <c r="I184" s="184"/>
      <c r="J184" s="185">
        <f>ROUND(I184*H184,2)</f>
        <v>0</v>
      </c>
      <c r="K184" s="181" t="s">
        <v>165</v>
      </c>
      <c r="L184" s="40"/>
      <c r="M184" s="186" t="s">
        <v>19</v>
      </c>
      <c r="N184" s="187" t="s">
        <v>44</v>
      </c>
      <c r="O184" s="65"/>
      <c r="P184" s="188">
        <f>O184*H184</f>
        <v>0</v>
      </c>
      <c r="Q184" s="188">
        <v>4.8579999999999998E-2</v>
      </c>
      <c r="R184" s="188">
        <f>Q184*H184</f>
        <v>0.12174147999999999</v>
      </c>
      <c r="S184" s="188">
        <v>0</v>
      </c>
      <c r="T184" s="18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0" t="s">
        <v>166</v>
      </c>
      <c r="AT184" s="190" t="s">
        <v>161</v>
      </c>
      <c r="AU184" s="190" t="s">
        <v>82</v>
      </c>
      <c r="AY184" s="18" t="s">
        <v>159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80</v>
      </c>
      <c r="BK184" s="191">
        <f>ROUND(I184*H184,2)</f>
        <v>0</v>
      </c>
      <c r="BL184" s="18" t="s">
        <v>166</v>
      </c>
      <c r="BM184" s="190" t="s">
        <v>303</v>
      </c>
    </row>
    <row r="185" spans="1:65" s="2" customFormat="1" ht="19.5">
      <c r="A185" s="35"/>
      <c r="B185" s="36"/>
      <c r="C185" s="37"/>
      <c r="D185" s="192" t="s">
        <v>168</v>
      </c>
      <c r="E185" s="37"/>
      <c r="F185" s="193" t="s">
        <v>304</v>
      </c>
      <c r="G185" s="37"/>
      <c r="H185" s="37"/>
      <c r="I185" s="194"/>
      <c r="J185" s="37"/>
      <c r="K185" s="37"/>
      <c r="L185" s="40"/>
      <c r="M185" s="195"/>
      <c r="N185" s="196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168</v>
      </c>
      <c r="AU185" s="18" t="s">
        <v>82</v>
      </c>
    </row>
    <row r="186" spans="1:65" s="2" customFormat="1" ht="11.25">
      <c r="A186" s="35"/>
      <c r="B186" s="36"/>
      <c r="C186" s="37"/>
      <c r="D186" s="197" t="s">
        <v>170</v>
      </c>
      <c r="E186" s="37"/>
      <c r="F186" s="198" t="s">
        <v>305</v>
      </c>
      <c r="G186" s="37"/>
      <c r="H186" s="37"/>
      <c r="I186" s="194"/>
      <c r="J186" s="37"/>
      <c r="K186" s="37"/>
      <c r="L186" s="40"/>
      <c r="M186" s="195"/>
      <c r="N186" s="196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170</v>
      </c>
      <c r="AU186" s="18" t="s">
        <v>82</v>
      </c>
    </row>
    <row r="187" spans="1:65" s="2" customFormat="1" ht="16.5" customHeight="1">
      <c r="A187" s="35"/>
      <c r="B187" s="36"/>
      <c r="C187" s="179" t="s">
        <v>306</v>
      </c>
      <c r="D187" s="179" t="s">
        <v>161</v>
      </c>
      <c r="E187" s="180" t="s">
        <v>307</v>
      </c>
      <c r="F187" s="181" t="s">
        <v>308</v>
      </c>
      <c r="G187" s="182" t="s">
        <v>202</v>
      </c>
      <c r="H187" s="183">
        <v>12.167999999999999</v>
      </c>
      <c r="I187" s="184"/>
      <c r="J187" s="185">
        <f>ROUND(I187*H187,2)</f>
        <v>0</v>
      </c>
      <c r="K187" s="181" t="s">
        <v>165</v>
      </c>
      <c r="L187" s="40"/>
      <c r="M187" s="186" t="s">
        <v>19</v>
      </c>
      <c r="N187" s="187" t="s">
        <v>44</v>
      </c>
      <c r="O187" s="65"/>
      <c r="P187" s="188">
        <f>O187*H187</f>
        <v>0</v>
      </c>
      <c r="Q187" s="188">
        <v>1.4400000000000001E-3</v>
      </c>
      <c r="R187" s="188">
        <f>Q187*H187</f>
        <v>1.752192E-2</v>
      </c>
      <c r="S187" s="188">
        <v>0</v>
      </c>
      <c r="T187" s="18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0" t="s">
        <v>166</v>
      </c>
      <c r="AT187" s="190" t="s">
        <v>161</v>
      </c>
      <c r="AU187" s="190" t="s">
        <v>82</v>
      </c>
      <c r="AY187" s="18" t="s">
        <v>159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8" t="s">
        <v>80</v>
      </c>
      <c r="BK187" s="191">
        <f>ROUND(I187*H187,2)</f>
        <v>0</v>
      </c>
      <c r="BL187" s="18" t="s">
        <v>166</v>
      </c>
      <c r="BM187" s="190" t="s">
        <v>309</v>
      </c>
    </row>
    <row r="188" spans="1:65" s="2" customFormat="1" ht="11.25">
      <c r="A188" s="35"/>
      <c r="B188" s="36"/>
      <c r="C188" s="37"/>
      <c r="D188" s="192" t="s">
        <v>168</v>
      </c>
      <c r="E188" s="37"/>
      <c r="F188" s="193" t="s">
        <v>310</v>
      </c>
      <c r="G188" s="37"/>
      <c r="H188" s="37"/>
      <c r="I188" s="194"/>
      <c r="J188" s="37"/>
      <c r="K188" s="37"/>
      <c r="L188" s="40"/>
      <c r="M188" s="195"/>
      <c r="N188" s="196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168</v>
      </c>
      <c r="AU188" s="18" t="s">
        <v>82</v>
      </c>
    </row>
    <row r="189" spans="1:65" s="2" customFormat="1" ht="11.25">
      <c r="A189" s="35"/>
      <c r="B189" s="36"/>
      <c r="C189" s="37"/>
      <c r="D189" s="197" t="s">
        <v>170</v>
      </c>
      <c r="E189" s="37"/>
      <c r="F189" s="198" t="s">
        <v>311</v>
      </c>
      <c r="G189" s="37"/>
      <c r="H189" s="37"/>
      <c r="I189" s="194"/>
      <c r="J189" s="37"/>
      <c r="K189" s="37"/>
      <c r="L189" s="40"/>
      <c r="M189" s="195"/>
      <c r="N189" s="196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170</v>
      </c>
      <c r="AU189" s="18" t="s">
        <v>82</v>
      </c>
    </row>
    <row r="190" spans="1:65" s="13" customFormat="1" ht="11.25">
      <c r="B190" s="199"/>
      <c r="C190" s="200"/>
      <c r="D190" s="192" t="s">
        <v>172</v>
      </c>
      <c r="E190" s="201" t="s">
        <v>19</v>
      </c>
      <c r="F190" s="202" t="s">
        <v>312</v>
      </c>
      <c r="G190" s="200"/>
      <c r="H190" s="201" t="s">
        <v>19</v>
      </c>
      <c r="I190" s="203"/>
      <c r="J190" s="200"/>
      <c r="K190" s="200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172</v>
      </c>
      <c r="AU190" s="208" t="s">
        <v>82</v>
      </c>
      <c r="AV190" s="13" t="s">
        <v>80</v>
      </c>
      <c r="AW190" s="13" t="s">
        <v>35</v>
      </c>
      <c r="AX190" s="13" t="s">
        <v>73</v>
      </c>
      <c r="AY190" s="208" t="s">
        <v>159</v>
      </c>
    </row>
    <row r="191" spans="1:65" s="14" customFormat="1" ht="11.25">
      <c r="B191" s="209"/>
      <c r="C191" s="210"/>
      <c r="D191" s="192" t="s">
        <v>172</v>
      </c>
      <c r="E191" s="211" t="s">
        <v>19</v>
      </c>
      <c r="F191" s="212" t="s">
        <v>313</v>
      </c>
      <c r="G191" s="210"/>
      <c r="H191" s="213">
        <v>4.056</v>
      </c>
      <c r="I191" s="214"/>
      <c r="J191" s="210"/>
      <c r="K191" s="210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172</v>
      </c>
      <c r="AU191" s="219" t="s">
        <v>82</v>
      </c>
      <c r="AV191" s="14" t="s">
        <v>82</v>
      </c>
      <c r="AW191" s="14" t="s">
        <v>35</v>
      </c>
      <c r="AX191" s="14" t="s">
        <v>73</v>
      </c>
      <c r="AY191" s="219" t="s">
        <v>159</v>
      </c>
    </row>
    <row r="192" spans="1:65" s="13" customFormat="1" ht="11.25">
      <c r="B192" s="199"/>
      <c r="C192" s="200"/>
      <c r="D192" s="192" t="s">
        <v>172</v>
      </c>
      <c r="E192" s="201" t="s">
        <v>19</v>
      </c>
      <c r="F192" s="202" t="s">
        <v>314</v>
      </c>
      <c r="G192" s="200"/>
      <c r="H192" s="201" t="s">
        <v>19</v>
      </c>
      <c r="I192" s="203"/>
      <c r="J192" s="200"/>
      <c r="K192" s="200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172</v>
      </c>
      <c r="AU192" s="208" t="s">
        <v>82</v>
      </c>
      <c r="AV192" s="13" t="s">
        <v>80</v>
      </c>
      <c r="AW192" s="13" t="s">
        <v>35</v>
      </c>
      <c r="AX192" s="13" t="s">
        <v>73</v>
      </c>
      <c r="AY192" s="208" t="s">
        <v>159</v>
      </c>
    </row>
    <row r="193" spans="1:65" s="14" customFormat="1" ht="11.25">
      <c r="B193" s="209"/>
      <c r="C193" s="210"/>
      <c r="D193" s="192" t="s">
        <v>172</v>
      </c>
      <c r="E193" s="211" t="s">
        <v>19</v>
      </c>
      <c r="F193" s="212" t="s">
        <v>315</v>
      </c>
      <c r="G193" s="210"/>
      <c r="H193" s="213">
        <v>8.1120000000000001</v>
      </c>
      <c r="I193" s="214"/>
      <c r="J193" s="210"/>
      <c r="K193" s="210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172</v>
      </c>
      <c r="AU193" s="219" t="s">
        <v>82</v>
      </c>
      <c r="AV193" s="14" t="s">
        <v>82</v>
      </c>
      <c r="AW193" s="14" t="s">
        <v>35</v>
      </c>
      <c r="AX193" s="14" t="s">
        <v>73</v>
      </c>
      <c r="AY193" s="219" t="s">
        <v>159</v>
      </c>
    </row>
    <row r="194" spans="1:65" s="15" customFormat="1" ht="11.25">
      <c r="B194" s="220"/>
      <c r="C194" s="221"/>
      <c r="D194" s="192" t="s">
        <v>172</v>
      </c>
      <c r="E194" s="222" t="s">
        <v>19</v>
      </c>
      <c r="F194" s="223" t="s">
        <v>175</v>
      </c>
      <c r="G194" s="221"/>
      <c r="H194" s="224">
        <v>12.167999999999999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172</v>
      </c>
      <c r="AU194" s="230" t="s">
        <v>82</v>
      </c>
      <c r="AV194" s="15" t="s">
        <v>166</v>
      </c>
      <c r="AW194" s="15" t="s">
        <v>35</v>
      </c>
      <c r="AX194" s="15" t="s">
        <v>80</v>
      </c>
      <c r="AY194" s="230" t="s">
        <v>159</v>
      </c>
    </row>
    <row r="195" spans="1:65" s="2" customFormat="1" ht="16.5" customHeight="1">
      <c r="A195" s="35"/>
      <c r="B195" s="36"/>
      <c r="C195" s="179" t="s">
        <v>7</v>
      </c>
      <c r="D195" s="179" t="s">
        <v>161</v>
      </c>
      <c r="E195" s="180" t="s">
        <v>316</v>
      </c>
      <c r="F195" s="181" t="s">
        <v>317</v>
      </c>
      <c r="G195" s="182" t="s">
        <v>202</v>
      </c>
      <c r="H195" s="183">
        <v>12.167999999999999</v>
      </c>
      <c r="I195" s="184"/>
      <c r="J195" s="185">
        <f>ROUND(I195*H195,2)</f>
        <v>0</v>
      </c>
      <c r="K195" s="181" t="s">
        <v>165</v>
      </c>
      <c r="L195" s="40"/>
      <c r="M195" s="186" t="s">
        <v>19</v>
      </c>
      <c r="N195" s="187" t="s">
        <v>44</v>
      </c>
      <c r="O195" s="65"/>
      <c r="P195" s="188">
        <f>O195*H195</f>
        <v>0</v>
      </c>
      <c r="Q195" s="188">
        <v>4.0000000000000003E-5</v>
      </c>
      <c r="R195" s="188">
        <f>Q195*H195</f>
        <v>4.8672E-4</v>
      </c>
      <c r="S195" s="188">
        <v>0</v>
      </c>
      <c r="T195" s="18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0" t="s">
        <v>166</v>
      </c>
      <c r="AT195" s="190" t="s">
        <v>161</v>
      </c>
      <c r="AU195" s="190" t="s">
        <v>82</v>
      </c>
      <c r="AY195" s="18" t="s">
        <v>159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80</v>
      </c>
      <c r="BK195" s="191">
        <f>ROUND(I195*H195,2)</f>
        <v>0</v>
      </c>
      <c r="BL195" s="18" t="s">
        <v>166</v>
      </c>
      <c r="BM195" s="190" t="s">
        <v>318</v>
      </c>
    </row>
    <row r="196" spans="1:65" s="2" customFormat="1" ht="11.25">
      <c r="A196" s="35"/>
      <c r="B196" s="36"/>
      <c r="C196" s="37"/>
      <c r="D196" s="192" t="s">
        <v>168</v>
      </c>
      <c r="E196" s="37"/>
      <c r="F196" s="193" t="s">
        <v>319</v>
      </c>
      <c r="G196" s="37"/>
      <c r="H196" s="37"/>
      <c r="I196" s="194"/>
      <c r="J196" s="37"/>
      <c r="K196" s="37"/>
      <c r="L196" s="40"/>
      <c r="M196" s="195"/>
      <c r="N196" s="196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168</v>
      </c>
      <c r="AU196" s="18" t="s">
        <v>82</v>
      </c>
    </row>
    <row r="197" spans="1:65" s="2" customFormat="1" ht="11.25">
      <c r="A197" s="35"/>
      <c r="B197" s="36"/>
      <c r="C197" s="37"/>
      <c r="D197" s="197" t="s">
        <v>170</v>
      </c>
      <c r="E197" s="37"/>
      <c r="F197" s="198" t="s">
        <v>320</v>
      </c>
      <c r="G197" s="37"/>
      <c r="H197" s="37"/>
      <c r="I197" s="194"/>
      <c r="J197" s="37"/>
      <c r="K197" s="37"/>
      <c r="L197" s="40"/>
      <c r="M197" s="195"/>
      <c r="N197" s="19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170</v>
      </c>
      <c r="AU197" s="18" t="s">
        <v>82</v>
      </c>
    </row>
    <row r="198" spans="1:65" s="2" customFormat="1" ht="21.75" customHeight="1">
      <c r="A198" s="35"/>
      <c r="B198" s="36"/>
      <c r="C198" s="179" t="s">
        <v>321</v>
      </c>
      <c r="D198" s="179" t="s">
        <v>161</v>
      </c>
      <c r="E198" s="180" t="s">
        <v>322</v>
      </c>
      <c r="F198" s="181" t="s">
        <v>323</v>
      </c>
      <c r="G198" s="182" t="s">
        <v>222</v>
      </c>
      <c r="H198" s="183">
        <v>9.5000000000000001E-2</v>
      </c>
      <c r="I198" s="184"/>
      <c r="J198" s="185">
        <f>ROUND(I198*H198,2)</f>
        <v>0</v>
      </c>
      <c r="K198" s="181" t="s">
        <v>165</v>
      </c>
      <c r="L198" s="40"/>
      <c r="M198" s="186" t="s">
        <v>19</v>
      </c>
      <c r="N198" s="187" t="s">
        <v>44</v>
      </c>
      <c r="O198" s="65"/>
      <c r="P198" s="188">
        <f>O198*H198</f>
        <v>0</v>
      </c>
      <c r="Q198" s="188">
        <v>1.0383</v>
      </c>
      <c r="R198" s="188">
        <f>Q198*H198</f>
        <v>9.8638500000000004E-2</v>
      </c>
      <c r="S198" s="188">
        <v>0</v>
      </c>
      <c r="T198" s="18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0" t="s">
        <v>166</v>
      </c>
      <c r="AT198" s="190" t="s">
        <v>161</v>
      </c>
      <c r="AU198" s="190" t="s">
        <v>82</v>
      </c>
      <c r="AY198" s="18" t="s">
        <v>159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8" t="s">
        <v>80</v>
      </c>
      <c r="BK198" s="191">
        <f>ROUND(I198*H198,2)</f>
        <v>0</v>
      </c>
      <c r="BL198" s="18" t="s">
        <v>166</v>
      </c>
      <c r="BM198" s="190" t="s">
        <v>324</v>
      </c>
    </row>
    <row r="199" spans="1:65" s="2" customFormat="1" ht="19.5">
      <c r="A199" s="35"/>
      <c r="B199" s="36"/>
      <c r="C199" s="37"/>
      <c r="D199" s="192" t="s">
        <v>168</v>
      </c>
      <c r="E199" s="37"/>
      <c r="F199" s="193" t="s">
        <v>325</v>
      </c>
      <c r="G199" s="37"/>
      <c r="H199" s="37"/>
      <c r="I199" s="194"/>
      <c r="J199" s="37"/>
      <c r="K199" s="37"/>
      <c r="L199" s="40"/>
      <c r="M199" s="195"/>
      <c r="N199" s="196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168</v>
      </c>
      <c r="AU199" s="18" t="s">
        <v>82</v>
      </c>
    </row>
    <row r="200" spans="1:65" s="2" customFormat="1" ht="11.25">
      <c r="A200" s="35"/>
      <c r="B200" s="36"/>
      <c r="C200" s="37"/>
      <c r="D200" s="197" t="s">
        <v>170</v>
      </c>
      <c r="E200" s="37"/>
      <c r="F200" s="198" t="s">
        <v>326</v>
      </c>
      <c r="G200" s="37"/>
      <c r="H200" s="37"/>
      <c r="I200" s="194"/>
      <c r="J200" s="37"/>
      <c r="K200" s="37"/>
      <c r="L200" s="40"/>
      <c r="M200" s="195"/>
      <c r="N200" s="196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170</v>
      </c>
      <c r="AU200" s="18" t="s">
        <v>82</v>
      </c>
    </row>
    <row r="201" spans="1:65" s="14" customFormat="1" ht="11.25">
      <c r="B201" s="209"/>
      <c r="C201" s="210"/>
      <c r="D201" s="192" t="s">
        <v>172</v>
      </c>
      <c r="E201" s="211" t="s">
        <v>19</v>
      </c>
      <c r="F201" s="212" t="s">
        <v>327</v>
      </c>
      <c r="G201" s="210"/>
      <c r="H201" s="213">
        <v>9.5000000000000001E-2</v>
      </c>
      <c r="I201" s="214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172</v>
      </c>
      <c r="AU201" s="219" t="s">
        <v>82</v>
      </c>
      <c r="AV201" s="14" t="s">
        <v>82</v>
      </c>
      <c r="AW201" s="14" t="s">
        <v>35</v>
      </c>
      <c r="AX201" s="14" t="s">
        <v>73</v>
      </c>
      <c r="AY201" s="219" t="s">
        <v>159</v>
      </c>
    </row>
    <row r="202" spans="1:65" s="15" customFormat="1" ht="11.25">
      <c r="B202" s="220"/>
      <c r="C202" s="221"/>
      <c r="D202" s="192" t="s">
        <v>172</v>
      </c>
      <c r="E202" s="222" t="s">
        <v>19</v>
      </c>
      <c r="F202" s="223" t="s">
        <v>175</v>
      </c>
      <c r="G202" s="221"/>
      <c r="H202" s="224">
        <v>9.5000000000000001E-2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172</v>
      </c>
      <c r="AU202" s="230" t="s">
        <v>82</v>
      </c>
      <c r="AV202" s="15" t="s">
        <v>166</v>
      </c>
      <c r="AW202" s="15" t="s">
        <v>35</v>
      </c>
      <c r="AX202" s="15" t="s">
        <v>80</v>
      </c>
      <c r="AY202" s="230" t="s">
        <v>159</v>
      </c>
    </row>
    <row r="203" spans="1:65" s="2" customFormat="1" ht="24.2" customHeight="1">
      <c r="A203" s="35"/>
      <c r="B203" s="36"/>
      <c r="C203" s="179" t="s">
        <v>328</v>
      </c>
      <c r="D203" s="179" t="s">
        <v>161</v>
      </c>
      <c r="E203" s="180" t="s">
        <v>329</v>
      </c>
      <c r="F203" s="181" t="s">
        <v>330</v>
      </c>
      <c r="G203" s="182" t="s">
        <v>222</v>
      </c>
      <c r="H203" s="183">
        <v>0.21199999999999999</v>
      </c>
      <c r="I203" s="184"/>
      <c r="J203" s="185">
        <f>ROUND(I203*H203,2)</f>
        <v>0</v>
      </c>
      <c r="K203" s="181" t="s">
        <v>165</v>
      </c>
      <c r="L203" s="40"/>
      <c r="M203" s="186" t="s">
        <v>19</v>
      </c>
      <c r="N203" s="187" t="s">
        <v>44</v>
      </c>
      <c r="O203" s="65"/>
      <c r="P203" s="188">
        <f>O203*H203</f>
        <v>0</v>
      </c>
      <c r="Q203" s="188">
        <v>1.0597399999999999</v>
      </c>
      <c r="R203" s="188">
        <f>Q203*H203</f>
        <v>0.22466487999999998</v>
      </c>
      <c r="S203" s="188">
        <v>0</v>
      </c>
      <c r="T203" s="18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0" t="s">
        <v>166</v>
      </c>
      <c r="AT203" s="190" t="s">
        <v>161</v>
      </c>
      <c r="AU203" s="190" t="s">
        <v>82</v>
      </c>
      <c r="AY203" s="18" t="s">
        <v>159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8" t="s">
        <v>80</v>
      </c>
      <c r="BK203" s="191">
        <f>ROUND(I203*H203,2)</f>
        <v>0</v>
      </c>
      <c r="BL203" s="18" t="s">
        <v>166</v>
      </c>
      <c r="BM203" s="190" t="s">
        <v>331</v>
      </c>
    </row>
    <row r="204" spans="1:65" s="2" customFormat="1" ht="19.5">
      <c r="A204" s="35"/>
      <c r="B204" s="36"/>
      <c r="C204" s="37"/>
      <c r="D204" s="192" t="s">
        <v>168</v>
      </c>
      <c r="E204" s="37"/>
      <c r="F204" s="193" t="s">
        <v>332</v>
      </c>
      <c r="G204" s="37"/>
      <c r="H204" s="37"/>
      <c r="I204" s="194"/>
      <c r="J204" s="37"/>
      <c r="K204" s="37"/>
      <c r="L204" s="40"/>
      <c r="M204" s="195"/>
      <c r="N204" s="196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168</v>
      </c>
      <c r="AU204" s="18" t="s">
        <v>82</v>
      </c>
    </row>
    <row r="205" spans="1:65" s="2" customFormat="1" ht="11.25">
      <c r="A205" s="35"/>
      <c r="B205" s="36"/>
      <c r="C205" s="37"/>
      <c r="D205" s="197" t="s">
        <v>170</v>
      </c>
      <c r="E205" s="37"/>
      <c r="F205" s="198" t="s">
        <v>333</v>
      </c>
      <c r="G205" s="37"/>
      <c r="H205" s="37"/>
      <c r="I205" s="194"/>
      <c r="J205" s="37"/>
      <c r="K205" s="37"/>
      <c r="L205" s="40"/>
      <c r="M205" s="195"/>
      <c r="N205" s="196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170</v>
      </c>
      <c r="AU205" s="18" t="s">
        <v>82</v>
      </c>
    </row>
    <row r="206" spans="1:65" s="14" customFormat="1" ht="11.25">
      <c r="B206" s="209"/>
      <c r="C206" s="210"/>
      <c r="D206" s="192" t="s">
        <v>172</v>
      </c>
      <c r="E206" s="211" t="s">
        <v>19</v>
      </c>
      <c r="F206" s="212" t="s">
        <v>334</v>
      </c>
      <c r="G206" s="210"/>
      <c r="H206" s="213">
        <v>0.21199999999999999</v>
      </c>
      <c r="I206" s="214"/>
      <c r="J206" s="210"/>
      <c r="K206" s="210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172</v>
      </c>
      <c r="AU206" s="219" t="s">
        <v>82</v>
      </c>
      <c r="AV206" s="14" t="s">
        <v>82</v>
      </c>
      <c r="AW206" s="14" t="s">
        <v>35</v>
      </c>
      <c r="AX206" s="14" t="s">
        <v>73</v>
      </c>
      <c r="AY206" s="219" t="s">
        <v>159</v>
      </c>
    </row>
    <row r="207" spans="1:65" s="15" customFormat="1" ht="11.25">
      <c r="B207" s="220"/>
      <c r="C207" s="221"/>
      <c r="D207" s="192" t="s">
        <v>172</v>
      </c>
      <c r="E207" s="222" t="s">
        <v>19</v>
      </c>
      <c r="F207" s="223" t="s">
        <v>175</v>
      </c>
      <c r="G207" s="221"/>
      <c r="H207" s="224">
        <v>0.21199999999999999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172</v>
      </c>
      <c r="AU207" s="230" t="s">
        <v>82</v>
      </c>
      <c r="AV207" s="15" t="s">
        <v>166</v>
      </c>
      <c r="AW207" s="15" t="s">
        <v>35</v>
      </c>
      <c r="AX207" s="15" t="s">
        <v>80</v>
      </c>
      <c r="AY207" s="230" t="s">
        <v>159</v>
      </c>
    </row>
    <row r="208" spans="1:65" s="2" customFormat="1" ht="24.2" customHeight="1">
      <c r="A208" s="35"/>
      <c r="B208" s="36"/>
      <c r="C208" s="179" t="s">
        <v>183</v>
      </c>
      <c r="D208" s="179" t="s">
        <v>161</v>
      </c>
      <c r="E208" s="180" t="s">
        <v>335</v>
      </c>
      <c r="F208" s="181" t="s">
        <v>336</v>
      </c>
      <c r="G208" s="182" t="s">
        <v>211</v>
      </c>
      <c r="H208" s="183">
        <v>2.016</v>
      </c>
      <c r="I208" s="184"/>
      <c r="J208" s="185">
        <f>ROUND(I208*H208,2)</f>
        <v>0</v>
      </c>
      <c r="K208" s="181" t="s">
        <v>165</v>
      </c>
      <c r="L208" s="40"/>
      <c r="M208" s="186" t="s">
        <v>19</v>
      </c>
      <c r="N208" s="187" t="s">
        <v>44</v>
      </c>
      <c r="O208" s="65"/>
      <c r="P208" s="188">
        <f>O208*H208</f>
        <v>0</v>
      </c>
      <c r="Q208" s="188">
        <v>2.5505399999999998</v>
      </c>
      <c r="R208" s="188">
        <f>Q208*H208</f>
        <v>5.1418886399999995</v>
      </c>
      <c r="S208" s="188">
        <v>0</v>
      </c>
      <c r="T208" s="18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0" t="s">
        <v>166</v>
      </c>
      <c r="AT208" s="190" t="s">
        <v>161</v>
      </c>
      <c r="AU208" s="190" t="s">
        <v>82</v>
      </c>
      <c r="AY208" s="18" t="s">
        <v>159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80</v>
      </c>
      <c r="BK208" s="191">
        <f>ROUND(I208*H208,2)</f>
        <v>0</v>
      </c>
      <c r="BL208" s="18" t="s">
        <v>166</v>
      </c>
      <c r="BM208" s="190" t="s">
        <v>337</v>
      </c>
    </row>
    <row r="209" spans="1:65" s="2" customFormat="1" ht="19.5">
      <c r="A209" s="35"/>
      <c r="B209" s="36"/>
      <c r="C209" s="37"/>
      <c r="D209" s="192" t="s">
        <v>168</v>
      </c>
      <c r="E209" s="37"/>
      <c r="F209" s="193" t="s">
        <v>338</v>
      </c>
      <c r="G209" s="37"/>
      <c r="H209" s="37"/>
      <c r="I209" s="194"/>
      <c r="J209" s="37"/>
      <c r="K209" s="37"/>
      <c r="L209" s="40"/>
      <c r="M209" s="195"/>
      <c r="N209" s="196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168</v>
      </c>
      <c r="AU209" s="18" t="s">
        <v>82</v>
      </c>
    </row>
    <row r="210" spans="1:65" s="2" customFormat="1" ht="11.25">
      <c r="A210" s="35"/>
      <c r="B210" s="36"/>
      <c r="C210" s="37"/>
      <c r="D210" s="197" t="s">
        <v>170</v>
      </c>
      <c r="E210" s="37"/>
      <c r="F210" s="198" t="s">
        <v>339</v>
      </c>
      <c r="G210" s="37"/>
      <c r="H210" s="37"/>
      <c r="I210" s="194"/>
      <c r="J210" s="37"/>
      <c r="K210" s="37"/>
      <c r="L210" s="40"/>
      <c r="M210" s="195"/>
      <c r="N210" s="196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170</v>
      </c>
      <c r="AU210" s="18" t="s">
        <v>82</v>
      </c>
    </row>
    <row r="211" spans="1:65" s="13" customFormat="1" ht="11.25">
      <c r="B211" s="199"/>
      <c r="C211" s="200"/>
      <c r="D211" s="192" t="s">
        <v>172</v>
      </c>
      <c r="E211" s="201" t="s">
        <v>19</v>
      </c>
      <c r="F211" s="202" t="s">
        <v>340</v>
      </c>
      <c r="G211" s="200"/>
      <c r="H211" s="201" t="s">
        <v>19</v>
      </c>
      <c r="I211" s="203"/>
      <c r="J211" s="200"/>
      <c r="K211" s="200"/>
      <c r="L211" s="204"/>
      <c r="M211" s="205"/>
      <c r="N211" s="206"/>
      <c r="O211" s="206"/>
      <c r="P211" s="206"/>
      <c r="Q211" s="206"/>
      <c r="R211" s="206"/>
      <c r="S211" s="206"/>
      <c r="T211" s="207"/>
      <c r="AT211" s="208" t="s">
        <v>172</v>
      </c>
      <c r="AU211" s="208" t="s">
        <v>82</v>
      </c>
      <c r="AV211" s="13" t="s">
        <v>80</v>
      </c>
      <c r="AW211" s="13" t="s">
        <v>35</v>
      </c>
      <c r="AX211" s="13" t="s">
        <v>73</v>
      </c>
      <c r="AY211" s="208" t="s">
        <v>159</v>
      </c>
    </row>
    <row r="212" spans="1:65" s="14" customFormat="1" ht="11.25">
      <c r="B212" s="209"/>
      <c r="C212" s="210"/>
      <c r="D212" s="192" t="s">
        <v>172</v>
      </c>
      <c r="E212" s="211" t="s">
        <v>19</v>
      </c>
      <c r="F212" s="212" t="s">
        <v>341</v>
      </c>
      <c r="G212" s="210"/>
      <c r="H212" s="213">
        <v>0.77800000000000002</v>
      </c>
      <c r="I212" s="214"/>
      <c r="J212" s="210"/>
      <c r="K212" s="210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172</v>
      </c>
      <c r="AU212" s="219" t="s">
        <v>82</v>
      </c>
      <c r="AV212" s="14" t="s">
        <v>82</v>
      </c>
      <c r="AW212" s="14" t="s">
        <v>35</v>
      </c>
      <c r="AX212" s="14" t="s">
        <v>73</v>
      </c>
      <c r="AY212" s="219" t="s">
        <v>159</v>
      </c>
    </row>
    <row r="213" spans="1:65" s="13" customFormat="1" ht="22.5">
      <c r="B213" s="199"/>
      <c r="C213" s="200"/>
      <c r="D213" s="192" t="s">
        <v>172</v>
      </c>
      <c r="E213" s="201" t="s">
        <v>19</v>
      </c>
      <c r="F213" s="202" t="s">
        <v>342</v>
      </c>
      <c r="G213" s="200"/>
      <c r="H213" s="201" t="s">
        <v>19</v>
      </c>
      <c r="I213" s="203"/>
      <c r="J213" s="200"/>
      <c r="K213" s="200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172</v>
      </c>
      <c r="AU213" s="208" t="s">
        <v>82</v>
      </c>
      <c r="AV213" s="13" t="s">
        <v>80</v>
      </c>
      <c r="AW213" s="13" t="s">
        <v>35</v>
      </c>
      <c r="AX213" s="13" t="s">
        <v>73</v>
      </c>
      <c r="AY213" s="208" t="s">
        <v>159</v>
      </c>
    </row>
    <row r="214" spans="1:65" s="14" customFormat="1" ht="22.5">
      <c r="B214" s="209"/>
      <c r="C214" s="210"/>
      <c r="D214" s="192" t="s">
        <v>172</v>
      </c>
      <c r="E214" s="211" t="s">
        <v>19</v>
      </c>
      <c r="F214" s="212" t="s">
        <v>343</v>
      </c>
      <c r="G214" s="210"/>
      <c r="H214" s="213">
        <v>1.238</v>
      </c>
      <c r="I214" s="214"/>
      <c r="J214" s="210"/>
      <c r="K214" s="210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172</v>
      </c>
      <c r="AU214" s="219" t="s">
        <v>82</v>
      </c>
      <c r="AV214" s="14" t="s">
        <v>82</v>
      </c>
      <c r="AW214" s="14" t="s">
        <v>35</v>
      </c>
      <c r="AX214" s="14" t="s">
        <v>73</v>
      </c>
      <c r="AY214" s="219" t="s">
        <v>159</v>
      </c>
    </row>
    <row r="215" spans="1:65" s="15" customFormat="1" ht="11.25">
      <c r="B215" s="220"/>
      <c r="C215" s="221"/>
      <c r="D215" s="192" t="s">
        <v>172</v>
      </c>
      <c r="E215" s="222" t="s">
        <v>19</v>
      </c>
      <c r="F215" s="223" t="s">
        <v>175</v>
      </c>
      <c r="G215" s="221"/>
      <c r="H215" s="224">
        <v>2.016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172</v>
      </c>
      <c r="AU215" s="230" t="s">
        <v>82</v>
      </c>
      <c r="AV215" s="15" t="s">
        <v>166</v>
      </c>
      <c r="AW215" s="15" t="s">
        <v>35</v>
      </c>
      <c r="AX215" s="15" t="s">
        <v>80</v>
      </c>
      <c r="AY215" s="230" t="s">
        <v>159</v>
      </c>
    </row>
    <row r="216" spans="1:65" s="2" customFormat="1" ht="37.9" customHeight="1">
      <c r="A216" s="35"/>
      <c r="B216" s="36"/>
      <c r="C216" s="179" t="s">
        <v>344</v>
      </c>
      <c r="D216" s="179" t="s">
        <v>161</v>
      </c>
      <c r="E216" s="180" t="s">
        <v>345</v>
      </c>
      <c r="F216" s="181" t="s">
        <v>346</v>
      </c>
      <c r="G216" s="182" t="s">
        <v>211</v>
      </c>
      <c r="H216" s="183">
        <v>2.016</v>
      </c>
      <c r="I216" s="184"/>
      <c r="J216" s="185">
        <f>ROUND(I216*H216,2)</f>
        <v>0</v>
      </c>
      <c r="K216" s="181" t="s">
        <v>165</v>
      </c>
      <c r="L216" s="40"/>
      <c r="M216" s="186" t="s">
        <v>19</v>
      </c>
      <c r="N216" s="187" t="s">
        <v>44</v>
      </c>
      <c r="O216" s="65"/>
      <c r="P216" s="188">
        <f>O216*H216</f>
        <v>0</v>
      </c>
      <c r="Q216" s="188">
        <v>4.8579999999999998E-2</v>
      </c>
      <c r="R216" s="188">
        <f>Q216*H216</f>
        <v>9.7937280000000002E-2</v>
      </c>
      <c r="S216" s="188">
        <v>0</v>
      </c>
      <c r="T216" s="18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0" t="s">
        <v>166</v>
      </c>
      <c r="AT216" s="190" t="s">
        <v>161</v>
      </c>
      <c r="AU216" s="190" t="s">
        <v>82</v>
      </c>
      <c r="AY216" s="18" t="s">
        <v>159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8" t="s">
        <v>80</v>
      </c>
      <c r="BK216" s="191">
        <f>ROUND(I216*H216,2)</f>
        <v>0</v>
      </c>
      <c r="BL216" s="18" t="s">
        <v>166</v>
      </c>
      <c r="BM216" s="190" t="s">
        <v>347</v>
      </c>
    </row>
    <row r="217" spans="1:65" s="2" customFormat="1" ht="19.5">
      <c r="A217" s="35"/>
      <c r="B217" s="36"/>
      <c r="C217" s="37"/>
      <c r="D217" s="192" t="s">
        <v>168</v>
      </c>
      <c r="E217" s="37"/>
      <c r="F217" s="193" t="s">
        <v>304</v>
      </c>
      <c r="G217" s="37"/>
      <c r="H217" s="37"/>
      <c r="I217" s="194"/>
      <c r="J217" s="37"/>
      <c r="K217" s="37"/>
      <c r="L217" s="40"/>
      <c r="M217" s="195"/>
      <c r="N217" s="196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168</v>
      </c>
      <c r="AU217" s="18" t="s">
        <v>82</v>
      </c>
    </row>
    <row r="218" spans="1:65" s="2" customFormat="1" ht="11.25">
      <c r="A218" s="35"/>
      <c r="B218" s="36"/>
      <c r="C218" s="37"/>
      <c r="D218" s="197" t="s">
        <v>170</v>
      </c>
      <c r="E218" s="37"/>
      <c r="F218" s="198" t="s">
        <v>348</v>
      </c>
      <c r="G218" s="37"/>
      <c r="H218" s="37"/>
      <c r="I218" s="194"/>
      <c r="J218" s="37"/>
      <c r="K218" s="37"/>
      <c r="L218" s="40"/>
      <c r="M218" s="195"/>
      <c r="N218" s="196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170</v>
      </c>
      <c r="AU218" s="18" t="s">
        <v>82</v>
      </c>
    </row>
    <row r="219" spans="1:65" s="12" customFormat="1" ht="22.9" customHeight="1">
      <c r="B219" s="163"/>
      <c r="C219" s="164"/>
      <c r="D219" s="165" t="s">
        <v>72</v>
      </c>
      <c r="E219" s="177" t="s">
        <v>184</v>
      </c>
      <c r="F219" s="177" t="s">
        <v>349</v>
      </c>
      <c r="G219" s="164"/>
      <c r="H219" s="164"/>
      <c r="I219" s="167"/>
      <c r="J219" s="178">
        <f>BK219</f>
        <v>0</v>
      </c>
      <c r="K219" s="164"/>
      <c r="L219" s="169"/>
      <c r="M219" s="170"/>
      <c r="N219" s="171"/>
      <c r="O219" s="171"/>
      <c r="P219" s="172">
        <f>SUM(P220:P237)</f>
        <v>0</v>
      </c>
      <c r="Q219" s="171"/>
      <c r="R219" s="172">
        <f>SUM(R220:R237)</f>
        <v>6.5543406500000003</v>
      </c>
      <c r="S219" s="171"/>
      <c r="T219" s="173">
        <f>SUM(T220:T237)</f>
        <v>0</v>
      </c>
      <c r="AR219" s="174" t="s">
        <v>80</v>
      </c>
      <c r="AT219" s="175" t="s">
        <v>72</v>
      </c>
      <c r="AU219" s="175" t="s">
        <v>80</v>
      </c>
      <c r="AY219" s="174" t="s">
        <v>159</v>
      </c>
      <c r="BK219" s="176">
        <f>SUM(BK220:BK237)</f>
        <v>0</v>
      </c>
    </row>
    <row r="220" spans="1:65" s="2" customFormat="1" ht="24.2" customHeight="1">
      <c r="A220" s="35"/>
      <c r="B220" s="36"/>
      <c r="C220" s="179" t="s">
        <v>350</v>
      </c>
      <c r="D220" s="179" t="s">
        <v>161</v>
      </c>
      <c r="E220" s="180" t="s">
        <v>351</v>
      </c>
      <c r="F220" s="181" t="s">
        <v>352</v>
      </c>
      <c r="G220" s="182" t="s">
        <v>211</v>
      </c>
      <c r="H220" s="183">
        <v>2.4430000000000001</v>
      </c>
      <c r="I220" s="184"/>
      <c r="J220" s="185">
        <f>ROUND(I220*H220,2)</f>
        <v>0</v>
      </c>
      <c r="K220" s="181" t="s">
        <v>165</v>
      </c>
      <c r="L220" s="40"/>
      <c r="M220" s="186" t="s">
        <v>19</v>
      </c>
      <c r="N220" s="187" t="s">
        <v>44</v>
      </c>
      <c r="O220" s="65"/>
      <c r="P220" s="188">
        <f>O220*H220</f>
        <v>0</v>
      </c>
      <c r="Q220" s="188">
        <v>7.9549999999999996E-2</v>
      </c>
      <c r="R220" s="188">
        <f>Q220*H220</f>
        <v>0.19434065</v>
      </c>
      <c r="S220" s="188">
        <v>0</v>
      </c>
      <c r="T220" s="18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0" t="s">
        <v>166</v>
      </c>
      <c r="AT220" s="190" t="s">
        <v>161</v>
      </c>
      <c r="AU220" s="190" t="s">
        <v>82</v>
      </c>
      <c r="AY220" s="18" t="s">
        <v>159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80</v>
      </c>
      <c r="BK220" s="191">
        <f>ROUND(I220*H220,2)</f>
        <v>0</v>
      </c>
      <c r="BL220" s="18" t="s">
        <v>166</v>
      </c>
      <c r="BM220" s="190" t="s">
        <v>353</v>
      </c>
    </row>
    <row r="221" spans="1:65" s="2" customFormat="1" ht="19.5">
      <c r="A221" s="35"/>
      <c r="B221" s="36"/>
      <c r="C221" s="37"/>
      <c r="D221" s="192" t="s">
        <v>168</v>
      </c>
      <c r="E221" s="37"/>
      <c r="F221" s="193" t="s">
        <v>354</v>
      </c>
      <c r="G221" s="37"/>
      <c r="H221" s="37"/>
      <c r="I221" s="194"/>
      <c r="J221" s="37"/>
      <c r="K221" s="37"/>
      <c r="L221" s="40"/>
      <c r="M221" s="195"/>
      <c r="N221" s="196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168</v>
      </c>
      <c r="AU221" s="18" t="s">
        <v>82</v>
      </c>
    </row>
    <row r="222" spans="1:65" s="2" customFormat="1" ht="11.25">
      <c r="A222" s="35"/>
      <c r="B222" s="36"/>
      <c r="C222" s="37"/>
      <c r="D222" s="197" t="s">
        <v>170</v>
      </c>
      <c r="E222" s="37"/>
      <c r="F222" s="198" t="s">
        <v>355</v>
      </c>
      <c r="G222" s="37"/>
      <c r="H222" s="37"/>
      <c r="I222" s="194"/>
      <c r="J222" s="37"/>
      <c r="K222" s="37"/>
      <c r="L222" s="40"/>
      <c r="M222" s="195"/>
      <c r="N222" s="196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170</v>
      </c>
      <c r="AU222" s="18" t="s">
        <v>82</v>
      </c>
    </row>
    <row r="223" spans="1:65" s="14" customFormat="1" ht="11.25">
      <c r="B223" s="209"/>
      <c r="C223" s="210"/>
      <c r="D223" s="192" t="s">
        <v>172</v>
      </c>
      <c r="E223" s="211" t="s">
        <v>19</v>
      </c>
      <c r="F223" s="212" t="s">
        <v>356</v>
      </c>
      <c r="G223" s="210"/>
      <c r="H223" s="213">
        <v>1.357</v>
      </c>
      <c r="I223" s="214"/>
      <c r="J223" s="210"/>
      <c r="K223" s="210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172</v>
      </c>
      <c r="AU223" s="219" t="s">
        <v>82</v>
      </c>
      <c r="AV223" s="14" t="s">
        <v>82</v>
      </c>
      <c r="AW223" s="14" t="s">
        <v>35</v>
      </c>
      <c r="AX223" s="14" t="s">
        <v>73</v>
      </c>
      <c r="AY223" s="219" t="s">
        <v>159</v>
      </c>
    </row>
    <row r="224" spans="1:65" s="14" customFormat="1" ht="11.25">
      <c r="B224" s="209"/>
      <c r="C224" s="210"/>
      <c r="D224" s="192" t="s">
        <v>172</v>
      </c>
      <c r="E224" s="211" t="s">
        <v>19</v>
      </c>
      <c r="F224" s="212" t="s">
        <v>357</v>
      </c>
      <c r="G224" s="210"/>
      <c r="H224" s="213">
        <v>0.54300000000000004</v>
      </c>
      <c r="I224" s="214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172</v>
      </c>
      <c r="AU224" s="219" t="s">
        <v>82</v>
      </c>
      <c r="AV224" s="14" t="s">
        <v>82</v>
      </c>
      <c r="AW224" s="14" t="s">
        <v>35</v>
      </c>
      <c r="AX224" s="14" t="s">
        <v>73</v>
      </c>
      <c r="AY224" s="219" t="s">
        <v>159</v>
      </c>
    </row>
    <row r="225" spans="1:65" s="14" customFormat="1" ht="11.25">
      <c r="B225" s="209"/>
      <c r="C225" s="210"/>
      <c r="D225" s="192" t="s">
        <v>172</v>
      </c>
      <c r="E225" s="211" t="s">
        <v>19</v>
      </c>
      <c r="F225" s="212" t="s">
        <v>358</v>
      </c>
      <c r="G225" s="210"/>
      <c r="H225" s="213">
        <v>0.54300000000000004</v>
      </c>
      <c r="I225" s="214"/>
      <c r="J225" s="210"/>
      <c r="K225" s="210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172</v>
      </c>
      <c r="AU225" s="219" t="s">
        <v>82</v>
      </c>
      <c r="AV225" s="14" t="s">
        <v>82</v>
      </c>
      <c r="AW225" s="14" t="s">
        <v>35</v>
      </c>
      <c r="AX225" s="14" t="s">
        <v>73</v>
      </c>
      <c r="AY225" s="219" t="s">
        <v>159</v>
      </c>
    </row>
    <row r="226" spans="1:65" s="15" customFormat="1" ht="11.25">
      <c r="B226" s="220"/>
      <c r="C226" s="221"/>
      <c r="D226" s="192" t="s">
        <v>172</v>
      </c>
      <c r="E226" s="222" t="s">
        <v>19</v>
      </c>
      <c r="F226" s="223" t="s">
        <v>175</v>
      </c>
      <c r="G226" s="221"/>
      <c r="H226" s="224">
        <v>2.4430000000000001</v>
      </c>
      <c r="I226" s="225"/>
      <c r="J226" s="221"/>
      <c r="K226" s="221"/>
      <c r="L226" s="226"/>
      <c r="M226" s="227"/>
      <c r="N226" s="228"/>
      <c r="O226" s="228"/>
      <c r="P226" s="228"/>
      <c r="Q226" s="228"/>
      <c r="R226" s="228"/>
      <c r="S226" s="228"/>
      <c r="T226" s="229"/>
      <c r="AT226" s="230" t="s">
        <v>172</v>
      </c>
      <c r="AU226" s="230" t="s">
        <v>82</v>
      </c>
      <c r="AV226" s="15" t="s">
        <v>166</v>
      </c>
      <c r="AW226" s="15" t="s">
        <v>35</v>
      </c>
      <c r="AX226" s="15" t="s">
        <v>80</v>
      </c>
      <c r="AY226" s="230" t="s">
        <v>159</v>
      </c>
    </row>
    <row r="227" spans="1:65" s="2" customFormat="1" ht="16.5" customHeight="1">
      <c r="A227" s="35"/>
      <c r="B227" s="36"/>
      <c r="C227" s="231" t="s">
        <v>359</v>
      </c>
      <c r="D227" s="231" t="s">
        <v>253</v>
      </c>
      <c r="E227" s="232" t="s">
        <v>360</v>
      </c>
      <c r="F227" s="233" t="s">
        <v>361</v>
      </c>
      <c r="G227" s="234" t="s">
        <v>362</v>
      </c>
      <c r="H227" s="235">
        <v>2</v>
      </c>
      <c r="I227" s="236"/>
      <c r="J227" s="237">
        <f>ROUND(I227*H227,2)</f>
        <v>0</v>
      </c>
      <c r="K227" s="233" t="s">
        <v>19</v>
      </c>
      <c r="L227" s="238"/>
      <c r="M227" s="239" t="s">
        <v>19</v>
      </c>
      <c r="N227" s="240" t="s">
        <v>44</v>
      </c>
      <c r="O227" s="65"/>
      <c r="P227" s="188">
        <f>O227*H227</f>
        <v>0</v>
      </c>
      <c r="Q227" s="188">
        <v>1.51</v>
      </c>
      <c r="R227" s="188">
        <f>Q227*H227</f>
        <v>3.02</v>
      </c>
      <c r="S227" s="188">
        <v>0</v>
      </c>
      <c r="T227" s="18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0" t="s">
        <v>191</v>
      </c>
      <c r="AT227" s="190" t="s">
        <v>253</v>
      </c>
      <c r="AU227" s="190" t="s">
        <v>82</v>
      </c>
      <c r="AY227" s="18" t="s">
        <v>159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8" t="s">
        <v>80</v>
      </c>
      <c r="BK227" s="191">
        <f>ROUND(I227*H227,2)</f>
        <v>0</v>
      </c>
      <c r="BL227" s="18" t="s">
        <v>166</v>
      </c>
      <c r="BM227" s="190" t="s">
        <v>363</v>
      </c>
    </row>
    <row r="228" spans="1:65" s="2" customFormat="1" ht="11.25">
      <c r="A228" s="35"/>
      <c r="B228" s="36"/>
      <c r="C228" s="37"/>
      <c r="D228" s="192" t="s">
        <v>168</v>
      </c>
      <c r="E228" s="37"/>
      <c r="F228" s="193" t="s">
        <v>364</v>
      </c>
      <c r="G228" s="37"/>
      <c r="H228" s="37"/>
      <c r="I228" s="194"/>
      <c r="J228" s="37"/>
      <c r="K228" s="37"/>
      <c r="L228" s="40"/>
      <c r="M228" s="195"/>
      <c r="N228" s="196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168</v>
      </c>
      <c r="AU228" s="18" t="s">
        <v>82</v>
      </c>
    </row>
    <row r="229" spans="1:65" s="2" customFormat="1" ht="19.5">
      <c r="A229" s="35"/>
      <c r="B229" s="36"/>
      <c r="C229" s="37"/>
      <c r="D229" s="192" t="s">
        <v>365</v>
      </c>
      <c r="E229" s="37"/>
      <c r="F229" s="241" t="s">
        <v>366</v>
      </c>
      <c r="G229" s="37"/>
      <c r="H229" s="37"/>
      <c r="I229" s="194"/>
      <c r="J229" s="37"/>
      <c r="K229" s="37"/>
      <c r="L229" s="40"/>
      <c r="M229" s="195"/>
      <c r="N229" s="196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365</v>
      </c>
      <c r="AU229" s="18" t="s">
        <v>82</v>
      </c>
    </row>
    <row r="230" spans="1:65" s="2" customFormat="1" ht="16.5" customHeight="1">
      <c r="A230" s="35"/>
      <c r="B230" s="36"/>
      <c r="C230" s="231" t="s">
        <v>367</v>
      </c>
      <c r="D230" s="231" t="s">
        <v>253</v>
      </c>
      <c r="E230" s="232" t="s">
        <v>368</v>
      </c>
      <c r="F230" s="233" t="s">
        <v>369</v>
      </c>
      <c r="G230" s="234" t="s">
        <v>362</v>
      </c>
      <c r="H230" s="235">
        <v>1</v>
      </c>
      <c r="I230" s="236"/>
      <c r="J230" s="237">
        <f>ROUND(I230*H230,2)</f>
        <v>0</v>
      </c>
      <c r="K230" s="233" t="s">
        <v>19</v>
      </c>
      <c r="L230" s="238"/>
      <c r="M230" s="239" t="s">
        <v>19</v>
      </c>
      <c r="N230" s="240" t="s">
        <v>44</v>
      </c>
      <c r="O230" s="65"/>
      <c r="P230" s="188">
        <f>O230*H230</f>
        <v>0</v>
      </c>
      <c r="Q230" s="188">
        <v>1.51</v>
      </c>
      <c r="R230" s="188">
        <f>Q230*H230</f>
        <v>1.51</v>
      </c>
      <c r="S230" s="188">
        <v>0</v>
      </c>
      <c r="T230" s="18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0" t="s">
        <v>191</v>
      </c>
      <c r="AT230" s="190" t="s">
        <v>253</v>
      </c>
      <c r="AU230" s="190" t="s">
        <v>82</v>
      </c>
      <c r="AY230" s="18" t="s">
        <v>159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8" t="s">
        <v>80</v>
      </c>
      <c r="BK230" s="191">
        <f>ROUND(I230*H230,2)</f>
        <v>0</v>
      </c>
      <c r="BL230" s="18" t="s">
        <v>166</v>
      </c>
      <c r="BM230" s="190" t="s">
        <v>370</v>
      </c>
    </row>
    <row r="231" spans="1:65" s="2" customFormat="1" ht="11.25">
      <c r="A231" s="35"/>
      <c r="B231" s="36"/>
      <c r="C231" s="37"/>
      <c r="D231" s="192" t="s">
        <v>168</v>
      </c>
      <c r="E231" s="37"/>
      <c r="F231" s="193" t="s">
        <v>371</v>
      </c>
      <c r="G231" s="37"/>
      <c r="H231" s="37"/>
      <c r="I231" s="194"/>
      <c r="J231" s="37"/>
      <c r="K231" s="37"/>
      <c r="L231" s="40"/>
      <c r="M231" s="195"/>
      <c r="N231" s="196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168</v>
      </c>
      <c r="AU231" s="18" t="s">
        <v>82</v>
      </c>
    </row>
    <row r="232" spans="1:65" s="2" customFormat="1" ht="19.5">
      <c r="A232" s="35"/>
      <c r="B232" s="36"/>
      <c r="C232" s="37"/>
      <c r="D232" s="192" t="s">
        <v>365</v>
      </c>
      <c r="E232" s="37"/>
      <c r="F232" s="241" t="s">
        <v>366</v>
      </c>
      <c r="G232" s="37"/>
      <c r="H232" s="37"/>
      <c r="I232" s="194"/>
      <c r="J232" s="37"/>
      <c r="K232" s="37"/>
      <c r="L232" s="40"/>
      <c r="M232" s="195"/>
      <c r="N232" s="196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365</v>
      </c>
      <c r="AU232" s="18" t="s">
        <v>82</v>
      </c>
    </row>
    <row r="233" spans="1:65" s="2" customFormat="1" ht="16.5" customHeight="1">
      <c r="A233" s="35"/>
      <c r="B233" s="36"/>
      <c r="C233" s="231" t="s">
        <v>372</v>
      </c>
      <c r="D233" s="231" t="s">
        <v>253</v>
      </c>
      <c r="E233" s="232" t="s">
        <v>373</v>
      </c>
      <c r="F233" s="233" t="s">
        <v>374</v>
      </c>
      <c r="G233" s="234" t="s">
        <v>362</v>
      </c>
      <c r="H233" s="235">
        <v>1</v>
      </c>
      <c r="I233" s="236"/>
      <c r="J233" s="237">
        <f>ROUND(I233*H233,2)</f>
        <v>0</v>
      </c>
      <c r="K233" s="233" t="s">
        <v>19</v>
      </c>
      <c r="L233" s="238"/>
      <c r="M233" s="239" t="s">
        <v>19</v>
      </c>
      <c r="N233" s="240" t="s">
        <v>44</v>
      </c>
      <c r="O233" s="65"/>
      <c r="P233" s="188">
        <f>O233*H233</f>
        <v>0</v>
      </c>
      <c r="Q233" s="188">
        <v>1.51</v>
      </c>
      <c r="R233" s="188">
        <f>Q233*H233</f>
        <v>1.51</v>
      </c>
      <c r="S233" s="188">
        <v>0</v>
      </c>
      <c r="T233" s="18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0" t="s">
        <v>191</v>
      </c>
      <c r="AT233" s="190" t="s">
        <v>253</v>
      </c>
      <c r="AU233" s="190" t="s">
        <v>82</v>
      </c>
      <c r="AY233" s="18" t="s">
        <v>159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8" t="s">
        <v>80</v>
      </c>
      <c r="BK233" s="191">
        <f>ROUND(I233*H233,2)</f>
        <v>0</v>
      </c>
      <c r="BL233" s="18" t="s">
        <v>166</v>
      </c>
      <c r="BM233" s="190" t="s">
        <v>375</v>
      </c>
    </row>
    <row r="234" spans="1:65" s="2" customFormat="1" ht="11.25">
      <c r="A234" s="35"/>
      <c r="B234" s="36"/>
      <c r="C234" s="37"/>
      <c r="D234" s="192" t="s">
        <v>168</v>
      </c>
      <c r="E234" s="37"/>
      <c r="F234" s="193" t="s">
        <v>376</v>
      </c>
      <c r="G234" s="37"/>
      <c r="H234" s="37"/>
      <c r="I234" s="194"/>
      <c r="J234" s="37"/>
      <c r="K234" s="37"/>
      <c r="L234" s="40"/>
      <c r="M234" s="195"/>
      <c r="N234" s="196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168</v>
      </c>
      <c r="AU234" s="18" t="s">
        <v>82</v>
      </c>
    </row>
    <row r="235" spans="1:65" s="2" customFormat="1" ht="19.5">
      <c r="A235" s="35"/>
      <c r="B235" s="36"/>
      <c r="C235" s="37"/>
      <c r="D235" s="192" t="s">
        <v>365</v>
      </c>
      <c r="E235" s="37"/>
      <c r="F235" s="241" t="s">
        <v>366</v>
      </c>
      <c r="G235" s="37"/>
      <c r="H235" s="37"/>
      <c r="I235" s="194"/>
      <c r="J235" s="37"/>
      <c r="K235" s="37"/>
      <c r="L235" s="40"/>
      <c r="M235" s="195"/>
      <c r="N235" s="196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365</v>
      </c>
      <c r="AU235" s="18" t="s">
        <v>82</v>
      </c>
    </row>
    <row r="236" spans="1:65" s="2" customFormat="1" ht="16.5" customHeight="1">
      <c r="A236" s="35"/>
      <c r="B236" s="36"/>
      <c r="C236" s="231" t="s">
        <v>377</v>
      </c>
      <c r="D236" s="231" t="s">
        <v>253</v>
      </c>
      <c r="E236" s="232" t="s">
        <v>378</v>
      </c>
      <c r="F236" s="233" t="s">
        <v>379</v>
      </c>
      <c r="G236" s="234" t="s">
        <v>362</v>
      </c>
      <c r="H236" s="235">
        <v>8</v>
      </c>
      <c r="I236" s="236"/>
      <c r="J236" s="237">
        <f>ROUND(I236*H236,2)</f>
        <v>0</v>
      </c>
      <c r="K236" s="233" t="s">
        <v>165</v>
      </c>
      <c r="L236" s="238"/>
      <c r="M236" s="239" t="s">
        <v>19</v>
      </c>
      <c r="N236" s="240" t="s">
        <v>44</v>
      </c>
      <c r="O236" s="65"/>
      <c r="P236" s="188">
        <f>O236*H236</f>
        <v>0</v>
      </c>
      <c r="Q236" s="188">
        <v>0.04</v>
      </c>
      <c r="R236" s="188">
        <f>Q236*H236</f>
        <v>0.32</v>
      </c>
      <c r="S236" s="188">
        <v>0</v>
      </c>
      <c r="T236" s="18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0" t="s">
        <v>191</v>
      </c>
      <c r="AT236" s="190" t="s">
        <v>253</v>
      </c>
      <c r="AU236" s="190" t="s">
        <v>82</v>
      </c>
      <c r="AY236" s="18" t="s">
        <v>159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8" t="s">
        <v>80</v>
      </c>
      <c r="BK236" s="191">
        <f>ROUND(I236*H236,2)</f>
        <v>0</v>
      </c>
      <c r="BL236" s="18" t="s">
        <v>166</v>
      </c>
      <c r="BM236" s="190" t="s">
        <v>380</v>
      </c>
    </row>
    <row r="237" spans="1:65" s="2" customFormat="1" ht="11.25">
      <c r="A237" s="35"/>
      <c r="B237" s="36"/>
      <c r="C237" s="37"/>
      <c r="D237" s="192" t="s">
        <v>168</v>
      </c>
      <c r="E237" s="37"/>
      <c r="F237" s="193" t="s">
        <v>379</v>
      </c>
      <c r="G237" s="37"/>
      <c r="H237" s="37"/>
      <c r="I237" s="194"/>
      <c r="J237" s="37"/>
      <c r="K237" s="37"/>
      <c r="L237" s="40"/>
      <c r="M237" s="195"/>
      <c r="N237" s="196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168</v>
      </c>
      <c r="AU237" s="18" t="s">
        <v>82</v>
      </c>
    </row>
    <row r="238" spans="1:65" s="12" customFormat="1" ht="22.9" customHeight="1">
      <c r="B238" s="163"/>
      <c r="C238" s="164"/>
      <c r="D238" s="165" t="s">
        <v>72</v>
      </c>
      <c r="E238" s="177" t="s">
        <v>166</v>
      </c>
      <c r="F238" s="177" t="s">
        <v>381</v>
      </c>
      <c r="G238" s="164"/>
      <c r="H238" s="164"/>
      <c r="I238" s="167"/>
      <c r="J238" s="178">
        <f>BK238</f>
        <v>0</v>
      </c>
      <c r="K238" s="164"/>
      <c r="L238" s="169"/>
      <c r="M238" s="170"/>
      <c r="N238" s="171"/>
      <c r="O238" s="171"/>
      <c r="P238" s="172">
        <f>SUM(P239:P261)</f>
        <v>0</v>
      </c>
      <c r="Q238" s="171"/>
      <c r="R238" s="172">
        <f>SUM(R239:R261)</f>
        <v>24.778555259999997</v>
      </c>
      <c r="S238" s="171"/>
      <c r="T238" s="173">
        <f>SUM(T239:T261)</f>
        <v>0</v>
      </c>
      <c r="AR238" s="174" t="s">
        <v>80</v>
      </c>
      <c r="AT238" s="175" t="s">
        <v>72</v>
      </c>
      <c r="AU238" s="175" t="s">
        <v>80</v>
      </c>
      <c r="AY238" s="174" t="s">
        <v>159</v>
      </c>
      <c r="BK238" s="176">
        <f>SUM(BK239:BK261)</f>
        <v>0</v>
      </c>
    </row>
    <row r="239" spans="1:65" s="2" customFormat="1" ht="24.2" customHeight="1">
      <c r="A239" s="35"/>
      <c r="B239" s="36"/>
      <c r="C239" s="179" t="s">
        <v>382</v>
      </c>
      <c r="D239" s="179" t="s">
        <v>161</v>
      </c>
      <c r="E239" s="180" t="s">
        <v>383</v>
      </c>
      <c r="F239" s="181" t="s">
        <v>384</v>
      </c>
      <c r="G239" s="182" t="s">
        <v>202</v>
      </c>
      <c r="H239" s="183">
        <v>19.032</v>
      </c>
      <c r="I239" s="184"/>
      <c r="J239" s="185">
        <f>ROUND(I239*H239,2)</f>
        <v>0</v>
      </c>
      <c r="K239" s="181" t="s">
        <v>165</v>
      </c>
      <c r="L239" s="40"/>
      <c r="M239" s="186" t="s">
        <v>19</v>
      </c>
      <c r="N239" s="187" t="s">
        <v>44</v>
      </c>
      <c r="O239" s="65"/>
      <c r="P239" s="188">
        <f>O239*H239</f>
        <v>0</v>
      </c>
      <c r="Q239" s="188">
        <v>0.22797999999999999</v>
      </c>
      <c r="R239" s="188">
        <f>Q239*H239</f>
        <v>4.3389153599999997</v>
      </c>
      <c r="S239" s="188">
        <v>0</v>
      </c>
      <c r="T239" s="18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0" t="s">
        <v>166</v>
      </c>
      <c r="AT239" s="190" t="s">
        <v>161</v>
      </c>
      <c r="AU239" s="190" t="s">
        <v>82</v>
      </c>
      <c r="AY239" s="18" t="s">
        <v>159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8" t="s">
        <v>80</v>
      </c>
      <c r="BK239" s="191">
        <f>ROUND(I239*H239,2)</f>
        <v>0</v>
      </c>
      <c r="BL239" s="18" t="s">
        <v>166</v>
      </c>
      <c r="BM239" s="190" t="s">
        <v>385</v>
      </c>
    </row>
    <row r="240" spans="1:65" s="2" customFormat="1" ht="19.5">
      <c r="A240" s="35"/>
      <c r="B240" s="36"/>
      <c r="C240" s="37"/>
      <c r="D240" s="192" t="s">
        <v>168</v>
      </c>
      <c r="E240" s="37"/>
      <c r="F240" s="193" t="s">
        <v>386</v>
      </c>
      <c r="G240" s="37"/>
      <c r="H240" s="37"/>
      <c r="I240" s="194"/>
      <c r="J240" s="37"/>
      <c r="K240" s="37"/>
      <c r="L240" s="40"/>
      <c r="M240" s="195"/>
      <c r="N240" s="196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168</v>
      </c>
      <c r="AU240" s="18" t="s">
        <v>82</v>
      </c>
    </row>
    <row r="241" spans="1:65" s="2" customFormat="1" ht="11.25">
      <c r="A241" s="35"/>
      <c r="B241" s="36"/>
      <c r="C241" s="37"/>
      <c r="D241" s="197" t="s">
        <v>170</v>
      </c>
      <c r="E241" s="37"/>
      <c r="F241" s="198" t="s">
        <v>387</v>
      </c>
      <c r="G241" s="37"/>
      <c r="H241" s="37"/>
      <c r="I241" s="194"/>
      <c r="J241" s="37"/>
      <c r="K241" s="37"/>
      <c r="L241" s="40"/>
      <c r="M241" s="195"/>
      <c r="N241" s="196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170</v>
      </c>
      <c r="AU241" s="18" t="s">
        <v>82</v>
      </c>
    </row>
    <row r="242" spans="1:65" s="13" customFormat="1" ht="11.25">
      <c r="B242" s="199"/>
      <c r="C242" s="200"/>
      <c r="D242" s="192" t="s">
        <v>172</v>
      </c>
      <c r="E242" s="201" t="s">
        <v>19</v>
      </c>
      <c r="F242" s="202" t="s">
        <v>388</v>
      </c>
      <c r="G242" s="200"/>
      <c r="H242" s="201" t="s">
        <v>19</v>
      </c>
      <c r="I242" s="203"/>
      <c r="J242" s="200"/>
      <c r="K242" s="200"/>
      <c r="L242" s="204"/>
      <c r="M242" s="205"/>
      <c r="N242" s="206"/>
      <c r="O242" s="206"/>
      <c r="P242" s="206"/>
      <c r="Q242" s="206"/>
      <c r="R242" s="206"/>
      <c r="S242" s="206"/>
      <c r="T242" s="207"/>
      <c r="AT242" s="208" t="s">
        <v>172</v>
      </c>
      <c r="AU242" s="208" t="s">
        <v>82</v>
      </c>
      <c r="AV242" s="13" t="s">
        <v>80</v>
      </c>
      <c r="AW242" s="13" t="s">
        <v>35</v>
      </c>
      <c r="AX242" s="13" t="s">
        <v>73</v>
      </c>
      <c r="AY242" s="208" t="s">
        <v>159</v>
      </c>
    </row>
    <row r="243" spans="1:65" s="14" customFormat="1" ht="11.25">
      <c r="B243" s="209"/>
      <c r="C243" s="210"/>
      <c r="D243" s="192" t="s">
        <v>172</v>
      </c>
      <c r="E243" s="211" t="s">
        <v>19</v>
      </c>
      <c r="F243" s="212" t="s">
        <v>389</v>
      </c>
      <c r="G243" s="210"/>
      <c r="H243" s="213">
        <v>19.032</v>
      </c>
      <c r="I243" s="214"/>
      <c r="J243" s="210"/>
      <c r="K243" s="210"/>
      <c r="L243" s="215"/>
      <c r="M243" s="216"/>
      <c r="N243" s="217"/>
      <c r="O243" s="217"/>
      <c r="P243" s="217"/>
      <c r="Q243" s="217"/>
      <c r="R243" s="217"/>
      <c r="S243" s="217"/>
      <c r="T243" s="218"/>
      <c r="AT243" s="219" t="s">
        <v>172</v>
      </c>
      <c r="AU243" s="219" t="s">
        <v>82</v>
      </c>
      <c r="AV243" s="14" t="s">
        <v>82</v>
      </c>
      <c r="AW243" s="14" t="s">
        <v>35</v>
      </c>
      <c r="AX243" s="14" t="s">
        <v>73</v>
      </c>
      <c r="AY243" s="219" t="s">
        <v>159</v>
      </c>
    </row>
    <row r="244" spans="1:65" s="15" customFormat="1" ht="11.25">
      <c r="B244" s="220"/>
      <c r="C244" s="221"/>
      <c r="D244" s="192" t="s">
        <v>172</v>
      </c>
      <c r="E244" s="222" t="s">
        <v>19</v>
      </c>
      <c r="F244" s="223" t="s">
        <v>175</v>
      </c>
      <c r="G244" s="221"/>
      <c r="H244" s="224">
        <v>19.032</v>
      </c>
      <c r="I244" s="225"/>
      <c r="J244" s="221"/>
      <c r="K244" s="221"/>
      <c r="L244" s="226"/>
      <c r="M244" s="227"/>
      <c r="N244" s="228"/>
      <c r="O244" s="228"/>
      <c r="P244" s="228"/>
      <c r="Q244" s="228"/>
      <c r="R244" s="228"/>
      <c r="S244" s="228"/>
      <c r="T244" s="229"/>
      <c r="AT244" s="230" t="s">
        <v>172</v>
      </c>
      <c r="AU244" s="230" t="s">
        <v>82</v>
      </c>
      <c r="AV244" s="15" t="s">
        <v>166</v>
      </c>
      <c r="AW244" s="15" t="s">
        <v>35</v>
      </c>
      <c r="AX244" s="15" t="s">
        <v>80</v>
      </c>
      <c r="AY244" s="230" t="s">
        <v>159</v>
      </c>
    </row>
    <row r="245" spans="1:65" s="2" customFormat="1" ht="24.2" customHeight="1">
      <c r="A245" s="35"/>
      <c r="B245" s="36"/>
      <c r="C245" s="179" t="s">
        <v>390</v>
      </c>
      <c r="D245" s="179" t="s">
        <v>161</v>
      </c>
      <c r="E245" s="180" t="s">
        <v>391</v>
      </c>
      <c r="F245" s="181" t="s">
        <v>392</v>
      </c>
      <c r="G245" s="182" t="s">
        <v>202</v>
      </c>
      <c r="H245" s="183">
        <v>24.59</v>
      </c>
      <c r="I245" s="184"/>
      <c r="J245" s="185">
        <f>ROUND(I245*H245,2)</f>
        <v>0</v>
      </c>
      <c r="K245" s="181" t="s">
        <v>165</v>
      </c>
      <c r="L245" s="40"/>
      <c r="M245" s="186" t="s">
        <v>19</v>
      </c>
      <c r="N245" s="187" t="s">
        <v>44</v>
      </c>
      <c r="O245" s="65"/>
      <c r="P245" s="188">
        <f>O245*H245</f>
        <v>0</v>
      </c>
      <c r="Q245" s="188">
        <v>0.37175000000000002</v>
      </c>
      <c r="R245" s="188">
        <f>Q245*H245</f>
        <v>9.1413325000000007</v>
      </c>
      <c r="S245" s="188">
        <v>0</v>
      </c>
      <c r="T245" s="18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0" t="s">
        <v>166</v>
      </c>
      <c r="AT245" s="190" t="s">
        <v>161</v>
      </c>
      <c r="AU245" s="190" t="s">
        <v>82</v>
      </c>
      <c r="AY245" s="18" t="s">
        <v>159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8" t="s">
        <v>80</v>
      </c>
      <c r="BK245" s="191">
        <f>ROUND(I245*H245,2)</f>
        <v>0</v>
      </c>
      <c r="BL245" s="18" t="s">
        <v>166</v>
      </c>
      <c r="BM245" s="190" t="s">
        <v>393</v>
      </c>
    </row>
    <row r="246" spans="1:65" s="2" customFormat="1" ht="19.5">
      <c r="A246" s="35"/>
      <c r="B246" s="36"/>
      <c r="C246" s="37"/>
      <c r="D246" s="192" t="s">
        <v>168</v>
      </c>
      <c r="E246" s="37"/>
      <c r="F246" s="193" t="s">
        <v>394</v>
      </c>
      <c r="G246" s="37"/>
      <c r="H246" s="37"/>
      <c r="I246" s="194"/>
      <c r="J246" s="37"/>
      <c r="K246" s="37"/>
      <c r="L246" s="40"/>
      <c r="M246" s="195"/>
      <c r="N246" s="196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168</v>
      </c>
      <c r="AU246" s="18" t="s">
        <v>82</v>
      </c>
    </row>
    <row r="247" spans="1:65" s="2" customFormat="1" ht="11.25">
      <c r="A247" s="35"/>
      <c r="B247" s="36"/>
      <c r="C247" s="37"/>
      <c r="D247" s="197" t="s">
        <v>170</v>
      </c>
      <c r="E247" s="37"/>
      <c r="F247" s="198" t="s">
        <v>395</v>
      </c>
      <c r="G247" s="37"/>
      <c r="H247" s="37"/>
      <c r="I247" s="194"/>
      <c r="J247" s="37"/>
      <c r="K247" s="37"/>
      <c r="L247" s="40"/>
      <c r="M247" s="195"/>
      <c r="N247" s="196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170</v>
      </c>
      <c r="AU247" s="18" t="s">
        <v>82</v>
      </c>
    </row>
    <row r="248" spans="1:65" s="13" customFormat="1" ht="22.5">
      <c r="B248" s="199"/>
      <c r="C248" s="200"/>
      <c r="D248" s="192" t="s">
        <v>172</v>
      </c>
      <c r="E248" s="201" t="s">
        <v>19</v>
      </c>
      <c r="F248" s="202" t="s">
        <v>396</v>
      </c>
      <c r="G248" s="200"/>
      <c r="H248" s="201" t="s">
        <v>19</v>
      </c>
      <c r="I248" s="203"/>
      <c r="J248" s="200"/>
      <c r="K248" s="200"/>
      <c r="L248" s="204"/>
      <c r="M248" s="205"/>
      <c r="N248" s="206"/>
      <c r="O248" s="206"/>
      <c r="P248" s="206"/>
      <c r="Q248" s="206"/>
      <c r="R248" s="206"/>
      <c r="S248" s="206"/>
      <c r="T248" s="207"/>
      <c r="AT248" s="208" t="s">
        <v>172</v>
      </c>
      <c r="AU248" s="208" t="s">
        <v>82</v>
      </c>
      <c r="AV248" s="13" t="s">
        <v>80</v>
      </c>
      <c r="AW248" s="13" t="s">
        <v>35</v>
      </c>
      <c r="AX248" s="13" t="s">
        <v>73</v>
      </c>
      <c r="AY248" s="208" t="s">
        <v>159</v>
      </c>
    </row>
    <row r="249" spans="1:65" s="14" customFormat="1" ht="11.25">
      <c r="B249" s="209"/>
      <c r="C249" s="210"/>
      <c r="D249" s="192" t="s">
        <v>172</v>
      </c>
      <c r="E249" s="211" t="s">
        <v>19</v>
      </c>
      <c r="F249" s="212" t="s">
        <v>397</v>
      </c>
      <c r="G249" s="210"/>
      <c r="H249" s="213">
        <v>11.786</v>
      </c>
      <c r="I249" s="214"/>
      <c r="J249" s="210"/>
      <c r="K249" s="210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172</v>
      </c>
      <c r="AU249" s="219" t="s">
        <v>82</v>
      </c>
      <c r="AV249" s="14" t="s">
        <v>82</v>
      </c>
      <c r="AW249" s="14" t="s">
        <v>35</v>
      </c>
      <c r="AX249" s="14" t="s">
        <v>73</v>
      </c>
      <c r="AY249" s="219" t="s">
        <v>159</v>
      </c>
    </row>
    <row r="250" spans="1:65" s="14" customFormat="1" ht="11.25">
      <c r="B250" s="209"/>
      <c r="C250" s="210"/>
      <c r="D250" s="192" t="s">
        <v>172</v>
      </c>
      <c r="E250" s="211" t="s">
        <v>19</v>
      </c>
      <c r="F250" s="212" t="s">
        <v>398</v>
      </c>
      <c r="G250" s="210"/>
      <c r="H250" s="213">
        <v>12.804</v>
      </c>
      <c r="I250" s="214"/>
      <c r="J250" s="210"/>
      <c r="K250" s="210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172</v>
      </c>
      <c r="AU250" s="219" t="s">
        <v>82</v>
      </c>
      <c r="AV250" s="14" t="s">
        <v>82</v>
      </c>
      <c r="AW250" s="14" t="s">
        <v>35</v>
      </c>
      <c r="AX250" s="14" t="s">
        <v>73</v>
      </c>
      <c r="AY250" s="219" t="s">
        <v>159</v>
      </c>
    </row>
    <row r="251" spans="1:65" s="15" customFormat="1" ht="11.25">
      <c r="B251" s="220"/>
      <c r="C251" s="221"/>
      <c r="D251" s="192" t="s">
        <v>172</v>
      </c>
      <c r="E251" s="222" t="s">
        <v>19</v>
      </c>
      <c r="F251" s="223" t="s">
        <v>175</v>
      </c>
      <c r="G251" s="221"/>
      <c r="H251" s="224">
        <v>24.59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172</v>
      </c>
      <c r="AU251" s="230" t="s">
        <v>82</v>
      </c>
      <c r="AV251" s="15" t="s">
        <v>166</v>
      </c>
      <c r="AW251" s="15" t="s">
        <v>35</v>
      </c>
      <c r="AX251" s="15" t="s">
        <v>80</v>
      </c>
      <c r="AY251" s="230" t="s">
        <v>159</v>
      </c>
    </row>
    <row r="252" spans="1:65" s="2" customFormat="1" ht="24.2" customHeight="1">
      <c r="A252" s="35"/>
      <c r="B252" s="36"/>
      <c r="C252" s="179" t="s">
        <v>399</v>
      </c>
      <c r="D252" s="179" t="s">
        <v>161</v>
      </c>
      <c r="E252" s="180" t="s">
        <v>400</v>
      </c>
      <c r="F252" s="181" t="s">
        <v>401</v>
      </c>
      <c r="G252" s="182" t="s">
        <v>202</v>
      </c>
      <c r="H252" s="183">
        <v>12.62</v>
      </c>
      <c r="I252" s="184"/>
      <c r="J252" s="185">
        <f>ROUND(I252*H252,2)</f>
        <v>0</v>
      </c>
      <c r="K252" s="181" t="s">
        <v>165</v>
      </c>
      <c r="L252" s="40"/>
      <c r="M252" s="186" t="s">
        <v>19</v>
      </c>
      <c r="N252" s="187" t="s">
        <v>44</v>
      </c>
      <c r="O252" s="65"/>
      <c r="P252" s="188">
        <f>O252*H252</f>
        <v>0</v>
      </c>
      <c r="Q252" s="188">
        <v>0.82326999999999995</v>
      </c>
      <c r="R252" s="188">
        <f>Q252*H252</f>
        <v>10.389667399999999</v>
      </c>
      <c r="S252" s="188">
        <v>0</v>
      </c>
      <c r="T252" s="18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0" t="s">
        <v>166</v>
      </c>
      <c r="AT252" s="190" t="s">
        <v>161</v>
      </c>
      <c r="AU252" s="190" t="s">
        <v>82</v>
      </c>
      <c r="AY252" s="18" t="s">
        <v>159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8" t="s">
        <v>80</v>
      </c>
      <c r="BK252" s="191">
        <f>ROUND(I252*H252,2)</f>
        <v>0</v>
      </c>
      <c r="BL252" s="18" t="s">
        <v>166</v>
      </c>
      <c r="BM252" s="190" t="s">
        <v>402</v>
      </c>
    </row>
    <row r="253" spans="1:65" s="2" customFormat="1" ht="19.5">
      <c r="A253" s="35"/>
      <c r="B253" s="36"/>
      <c r="C253" s="37"/>
      <c r="D253" s="192" t="s">
        <v>168</v>
      </c>
      <c r="E253" s="37"/>
      <c r="F253" s="193" t="s">
        <v>403</v>
      </c>
      <c r="G253" s="37"/>
      <c r="H253" s="37"/>
      <c r="I253" s="194"/>
      <c r="J253" s="37"/>
      <c r="K253" s="37"/>
      <c r="L253" s="40"/>
      <c r="M253" s="195"/>
      <c r="N253" s="196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168</v>
      </c>
      <c r="AU253" s="18" t="s">
        <v>82</v>
      </c>
    </row>
    <row r="254" spans="1:65" s="2" customFormat="1" ht="11.25">
      <c r="A254" s="35"/>
      <c r="B254" s="36"/>
      <c r="C254" s="37"/>
      <c r="D254" s="197" t="s">
        <v>170</v>
      </c>
      <c r="E254" s="37"/>
      <c r="F254" s="198" t="s">
        <v>404</v>
      </c>
      <c r="G254" s="37"/>
      <c r="H254" s="37"/>
      <c r="I254" s="194"/>
      <c r="J254" s="37"/>
      <c r="K254" s="37"/>
      <c r="L254" s="40"/>
      <c r="M254" s="195"/>
      <c r="N254" s="196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170</v>
      </c>
      <c r="AU254" s="18" t="s">
        <v>82</v>
      </c>
    </row>
    <row r="255" spans="1:65" s="13" customFormat="1" ht="33.75">
      <c r="B255" s="199"/>
      <c r="C255" s="200"/>
      <c r="D255" s="192" t="s">
        <v>172</v>
      </c>
      <c r="E255" s="201" t="s">
        <v>19</v>
      </c>
      <c r="F255" s="202" t="s">
        <v>405</v>
      </c>
      <c r="G255" s="200"/>
      <c r="H255" s="201" t="s">
        <v>19</v>
      </c>
      <c r="I255" s="203"/>
      <c r="J255" s="200"/>
      <c r="K255" s="200"/>
      <c r="L255" s="204"/>
      <c r="M255" s="205"/>
      <c r="N255" s="206"/>
      <c r="O255" s="206"/>
      <c r="P255" s="206"/>
      <c r="Q255" s="206"/>
      <c r="R255" s="206"/>
      <c r="S255" s="206"/>
      <c r="T255" s="207"/>
      <c r="AT255" s="208" t="s">
        <v>172</v>
      </c>
      <c r="AU255" s="208" t="s">
        <v>82</v>
      </c>
      <c r="AV255" s="13" t="s">
        <v>80</v>
      </c>
      <c r="AW255" s="13" t="s">
        <v>35</v>
      </c>
      <c r="AX255" s="13" t="s">
        <v>73</v>
      </c>
      <c r="AY255" s="208" t="s">
        <v>159</v>
      </c>
    </row>
    <row r="256" spans="1:65" s="14" customFormat="1" ht="11.25">
      <c r="B256" s="209"/>
      <c r="C256" s="210"/>
      <c r="D256" s="192" t="s">
        <v>172</v>
      </c>
      <c r="E256" s="211" t="s">
        <v>19</v>
      </c>
      <c r="F256" s="212" t="s">
        <v>406</v>
      </c>
      <c r="G256" s="210"/>
      <c r="H256" s="213">
        <v>5.944</v>
      </c>
      <c r="I256" s="214"/>
      <c r="J256" s="210"/>
      <c r="K256" s="210"/>
      <c r="L256" s="215"/>
      <c r="M256" s="216"/>
      <c r="N256" s="217"/>
      <c r="O256" s="217"/>
      <c r="P256" s="217"/>
      <c r="Q256" s="217"/>
      <c r="R256" s="217"/>
      <c r="S256" s="217"/>
      <c r="T256" s="218"/>
      <c r="AT256" s="219" t="s">
        <v>172</v>
      </c>
      <c r="AU256" s="219" t="s">
        <v>82</v>
      </c>
      <c r="AV256" s="14" t="s">
        <v>82</v>
      </c>
      <c r="AW256" s="14" t="s">
        <v>35</v>
      </c>
      <c r="AX256" s="14" t="s">
        <v>73</v>
      </c>
      <c r="AY256" s="219" t="s">
        <v>159</v>
      </c>
    </row>
    <row r="257" spans="1:65" s="14" customFormat="1" ht="11.25">
      <c r="B257" s="209"/>
      <c r="C257" s="210"/>
      <c r="D257" s="192" t="s">
        <v>172</v>
      </c>
      <c r="E257" s="211" t="s">
        <v>19</v>
      </c>
      <c r="F257" s="212" t="s">
        <v>407</v>
      </c>
      <c r="G257" s="210"/>
      <c r="H257" s="213">
        <v>6.6760000000000002</v>
      </c>
      <c r="I257" s="214"/>
      <c r="J257" s="210"/>
      <c r="K257" s="210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172</v>
      </c>
      <c r="AU257" s="219" t="s">
        <v>82</v>
      </c>
      <c r="AV257" s="14" t="s">
        <v>82</v>
      </c>
      <c r="AW257" s="14" t="s">
        <v>35</v>
      </c>
      <c r="AX257" s="14" t="s">
        <v>73</v>
      </c>
      <c r="AY257" s="219" t="s">
        <v>159</v>
      </c>
    </row>
    <row r="258" spans="1:65" s="15" customFormat="1" ht="11.25">
      <c r="B258" s="220"/>
      <c r="C258" s="221"/>
      <c r="D258" s="192" t="s">
        <v>172</v>
      </c>
      <c r="E258" s="222" t="s">
        <v>19</v>
      </c>
      <c r="F258" s="223" t="s">
        <v>175</v>
      </c>
      <c r="G258" s="221"/>
      <c r="H258" s="224">
        <v>12.62</v>
      </c>
      <c r="I258" s="225"/>
      <c r="J258" s="221"/>
      <c r="K258" s="221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172</v>
      </c>
      <c r="AU258" s="230" t="s">
        <v>82</v>
      </c>
      <c r="AV258" s="15" t="s">
        <v>166</v>
      </c>
      <c r="AW258" s="15" t="s">
        <v>35</v>
      </c>
      <c r="AX258" s="15" t="s">
        <v>80</v>
      </c>
      <c r="AY258" s="230" t="s">
        <v>159</v>
      </c>
    </row>
    <row r="259" spans="1:65" s="2" customFormat="1" ht="24.2" customHeight="1">
      <c r="A259" s="35"/>
      <c r="B259" s="36"/>
      <c r="C259" s="179" t="s">
        <v>408</v>
      </c>
      <c r="D259" s="179" t="s">
        <v>161</v>
      </c>
      <c r="E259" s="180" t="s">
        <v>409</v>
      </c>
      <c r="F259" s="181" t="s">
        <v>410</v>
      </c>
      <c r="G259" s="182" t="s">
        <v>202</v>
      </c>
      <c r="H259" s="183">
        <v>12.62</v>
      </c>
      <c r="I259" s="184"/>
      <c r="J259" s="185">
        <f>ROUND(I259*H259,2)</f>
        <v>0</v>
      </c>
      <c r="K259" s="181" t="s">
        <v>165</v>
      </c>
      <c r="L259" s="40"/>
      <c r="M259" s="186" t="s">
        <v>19</v>
      </c>
      <c r="N259" s="187" t="s">
        <v>44</v>
      </c>
      <c r="O259" s="65"/>
      <c r="P259" s="188">
        <f>O259*H259</f>
        <v>0</v>
      </c>
      <c r="Q259" s="188">
        <v>7.1999999999999995E-2</v>
      </c>
      <c r="R259" s="188">
        <f>Q259*H259</f>
        <v>0.90863999999999989</v>
      </c>
      <c r="S259" s="188">
        <v>0</v>
      </c>
      <c r="T259" s="189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0" t="s">
        <v>166</v>
      </c>
      <c r="AT259" s="190" t="s">
        <v>161</v>
      </c>
      <c r="AU259" s="190" t="s">
        <v>82</v>
      </c>
      <c r="AY259" s="18" t="s">
        <v>159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8" t="s">
        <v>80</v>
      </c>
      <c r="BK259" s="191">
        <f>ROUND(I259*H259,2)</f>
        <v>0</v>
      </c>
      <c r="BL259" s="18" t="s">
        <v>166</v>
      </c>
      <c r="BM259" s="190" t="s">
        <v>411</v>
      </c>
    </row>
    <row r="260" spans="1:65" s="2" customFormat="1" ht="29.25">
      <c r="A260" s="35"/>
      <c r="B260" s="36"/>
      <c r="C260" s="37"/>
      <c r="D260" s="192" t="s">
        <v>168</v>
      </c>
      <c r="E260" s="37"/>
      <c r="F260" s="193" t="s">
        <v>412</v>
      </c>
      <c r="G260" s="37"/>
      <c r="H260" s="37"/>
      <c r="I260" s="194"/>
      <c r="J260" s="37"/>
      <c r="K260" s="37"/>
      <c r="L260" s="40"/>
      <c r="M260" s="195"/>
      <c r="N260" s="196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168</v>
      </c>
      <c r="AU260" s="18" t="s">
        <v>82</v>
      </c>
    </row>
    <row r="261" spans="1:65" s="2" customFormat="1" ht="11.25">
      <c r="A261" s="35"/>
      <c r="B261" s="36"/>
      <c r="C261" s="37"/>
      <c r="D261" s="197" t="s">
        <v>170</v>
      </c>
      <c r="E261" s="37"/>
      <c r="F261" s="198" t="s">
        <v>413</v>
      </c>
      <c r="G261" s="37"/>
      <c r="H261" s="37"/>
      <c r="I261" s="194"/>
      <c r="J261" s="37"/>
      <c r="K261" s="37"/>
      <c r="L261" s="40"/>
      <c r="M261" s="195"/>
      <c r="N261" s="196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170</v>
      </c>
      <c r="AU261" s="18" t="s">
        <v>82</v>
      </c>
    </row>
    <row r="262" spans="1:65" s="12" customFormat="1" ht="22.9" customHeight="1">
      <c r="B262" s="163"/>
      <c r="C262" s="164"/>
      <c r="D262" s="165" t="s">
        <v>72</v>
      </c>
      <c r="E262" s="177" t="s">
        <v>231</v>
      </c>
      <c r="F262" s="177" t="s">
        <v>414</v>
      </c>
      <c r="G262" s="164"/>
      <c r="H262" s="164"/>
      <c r="I262" s="167"/>
      <c r="J262" s="178">
        <f>BK262</f>
        <v>0</v>
      </c>
      <c r="K262" s="164"/>
      <c r="L262" s="169"/>
      <c r="M262" s="170"/>
      <c r="N262" s="171"/>
      <c r="O262" s="171"/>
      <c r="P262" s="172">
        <f>SUM(P263:P314)</f>
        <v>0</v>
      </c>
      <c r="Q262" s="171"/>
      <c r="R262" s="172">
        <f>SUM(R263:R314)</f>
        <v>9.9569253999999994</v>
      </c>
      <c r="S262" s="171"/>
      <c r="T262" s="173">
        <f>SUM(T263:T314)</f>
        <v>8.1166</v>
      </c>
      <c r="AR262" s="174" t="s">
        <v>80</v>
      </c>
      <c r="AT262" s="175" t="s">
        <v>72</v>
      </c>
      <c r="AU262" s="175" t="s">
        <v>80</v>
      </c>
      <c r="AY262" s="174" t="s">
        <v>159</v>
      </c>
      <c r="BK262" s="176">
        <f>SUM(BK263:BK314)</f>
        <v>0</v>
      </c>
    </row>
    <row r="263" spans="1:65" s="2" customFormat="1" ht="24.2" customHeight="1">
      <c r="A263" s="35"/>
      <c r="B263" s="36"/>
      <c r="C263" s="179" t="s">
        <v>415</v>
      </c>
      <c r="D263" s="179" t="s">
        <v>161</v>
      </c>
      <c r="E263" s="180" t="s">
        <v>416</v>
      </c>
      <c r="F263" s="181" t="s">
        <v>417</v>
      </c>
      <c r="G263" s="182" t="s">
        <v>211</v>
      </c>
      <c r="H263" s="183">
        <v>3.6539999999999999</v>
      </c>
      <c r="I263" s="184"/>
      <c r="J263" s="185">
        <f>ROUND(I263*H263,2)</f>
        <v>0</v>
      </c>
      <c r="K263" s="181" t="s">
        <v>165</v>
      </c>
      <c r="L263" s="40"/>
      <c r="M263" s="186" t="s">
        <v>19</v>
      </c>
      <c r="N263" s="187" t="s">
        <v>44</v>
      </c>
      <c r="O263" s="65"/>
      <c r="P263" s="188">
        <f>O263*H263</f>
        <v>0</v>
      </c>
      <c r="Q263" s="188">
        <v>2.5122499999999999</v>
      </c>
      <c r="R263" s="188">
        <f>Q263*H263</f>
        <v>9.1797614999999997</v>
      </c>
      <c r="S263" s="188">
        <v>0</v>
      </c>
      <c r="T263" s="18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0" t="s">
        <v>166</v>
      </c>
      <c r="AT263" s="190" t="s">
        <v>161</v>
      </c>
      <c r="AU263" s="190" t="s">
        <v>82</v>
      </c>
      <c r="AY263" s="18" t="s">
        <v>159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8" t="s">
        <v>80</v>
      </c>
      <c r="BK263" s="191">
        <f>ROUND(I263*H263,2)</f>
        <v>0</v>
      </c>
      <c r="BL263" s="18" t="s">
        <v>166</v>
      </c>
      <c r="BM263" s="190" t="s">
        <v>418</v>
      </c>
    </row>
    <row r="264" spans="1:65" s="2" customFormat="1" ht="19.5">
      <c r="A264" s="35"/>
      <c r="B264" s="36"/>
      <c r="C264" s="37"/>
      <c r="D264" s="192" t="s">
        <v>168</v>
      </c>
      <c r="E264" s="37"/>
      <c r="F264" s="193" t="s">
        <v>419</v>
      </c>
      <c r="G264" s="37"/>
      <c r="H264" s="37"/>
      <c r="I264" s="194"/>
      <c r="J264" s="37"/>
      <c r="K264" s="37"/>
      <c r="L264" s="40"/>
      <c r="M264" s="195"/>
      <c r="N264" s="196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168</v>
      </c>
      <c r="AU264" s="18" t="s">
        <v>82</v>
      </c>
    </row>
    <row r="265" spans="1:65" s="2" customFormat="1" ht="11.25">
      <c r="A265" s="35"/>
      <c r="B265" s="36"/>
      <c r="C265" s="37"/>
      <c r="D265" s="197" t="s">
        <v>170</v>
      </c>
      <c r="E265" s="37"/>
      <c r="F265" s="198" t="s">
        <v>420</v>
      </c>
      <c r="G265" s="37"/>
      <c r="H265" s="37"/>
      <c r="I265" s="194"/>
      <c r="J265" s="37"/>
      <c r="K265" s="37"/>
      <c r="L265" s="40"/>
      <c r="M265" s="195"/>
      <c r="N265" s="196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170</v>
      </c>
      <c r="AU265" s="18" t="s">
        <v>82</v>
      </c>
    </row>
    <row r="266" spans="1:65" s="13" customFormat="1" ht="22.5">
      <c r="B266" s="199"/>
      <c r="C266" s="200"/>
      <c r="D266" s="192" t="s">
        <v>172</v>
      </c>
      <c r="E266" s="201" t="s">
        <v>19</v>
      </c>
      <c r="F266" s="202" t="s">
        <v>421</v>
      </c>
      <c r="G266" s="200"/>
      <c r="H266" s="201" t="s">
        <v>19</v>
      </c>
      <c r="I266" s="203"/>
      <c r="J266" s="200"/>
      <c r="K266" s="200"/>
      <c r="L266" s="204"/>
      <c r="M266" s="205"/>
      <c r="N266" s="206"/>
      <c r="O266" s="206"/>
      <c r="P266" s="206"/>
      <c r="Q266" s="206"/>
      <c r="R266" s="206"/>
      <c r="S266" s="206"/>
      <c r="T266" s="207"/>
      <c r="AT266" s="208" t="s">
        <v>172</v>
      </c>
      <c r="AU266" s="208" t="s">
        <v>82</v>
      </c>
      <c r="AV266" s="13" t="s">
        <v>80</v>
      </c>
      <c r="AW266" s="13" t="s">
        <v>35</v>
      </c>
      <c r="AX266" s="13" t="s">
        <v>73</v>
      </c>
      <c r="AY266" s="208" t="s">
        <v>159</v>
      </c>
    </row>
    <row r="267" spans="1:65" s="14" customFormat="1" ht="11.25">
      <c r="B267" s="209"/>
      <c r="C267" s="210"/>
      <c r="D267" s="192" t="s">
        <v>172</v>
      </c>
      <c r="E267" s="211" t="s">
        <v>19</v>
      </c>
      <c r="F267" s="212" t="s">
        <v>422</v>
      </c>
      <c r="G267" s="210"/>
      <c r="H267" s="213">
        <v>3.6539999999999999</v>
      </c>
      <c r="I267" s="214"/>
      <c r="J267" s="210"/>
      <c r="K267" s="210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172</v>
      </c>
      <c r="AU267" s="219" t="s">
        <v>82</v>
      </c>
      <c r="AV267" s="14" t="s">
        <v>82</v>
      </c>
      <c r="AW267" s="14" t="s">
        <v>35</v>
      </c>
      <c r="AX267" s="14" t="s">
        <v>80</v>
      </c>
      <c r="AY267" s="219" t="s">
        <v>159</v>
      </c>
    </row>
    <row r="268" spans="1:65" s="2" customFormat="1" ht="24.2" customHeight="1">
      <c r="A268" s="35"/>
      <c r="B268" s="36"/>
      <c r="C268" s="179" t="s">
        <v>423</v>
      </c>
      <c r="D268" s="179" t="s">
        <v>161</v>
      </c>
      <c r="E268" s="180" t="s">
        <v>424</v>
      </c>
      <c r="F268" s="181" t="s">
        <v>425</v>
      </c>
      <c r="G268" s="182" t="s">
        <v>164</v>
      </c>
      <c r="H268" s="183">
        <v>25.87</v>
      </c>
      <c r="I268" s="184"/>
      <c r="J268" s="185">
        <f>ROUND(I268*H268,2)</f>
        <v>0</v>
      </c>
      <c r="K268" s="181" t="s">
        <v>165</v>
      </c>
      <c r="L268" s="40"/>
      <c r="M268" s="186" t="s">
        <v>19</v>
      </c>
      <c r="N268" s="187" t="s">
        <v>44</v>
      </c>
      <c r="O268" s="65"/>
      <c r="P268" s="188">
        <f>O268*H268</f>
        <v>0</v>
      </c>
      <c r="Q268" s="188">
        <v>1.7000000000000001E-4</v>
      </c>
      <c r="R268" s="188">
        <f>Q268*H268</f>
        <v>4.3979000000000006E-3</v>
      </c>
      <c r="S268" s="188">
        <v>0</v>
      </c>
      <c r="T268" s="189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0" t="s">
        <v>166</v>
      </c>
      <c r="AT268" s="190" t="s">
        <v>161</v>
      </c>
      <c r="AU268" s="190" t="s">
        <v>82</v>
      </c>
      <c r="AY268" s="18" t="s">
        <v>159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8" t="s">
        <v>80</v>
      </c>
      <c r="BK268" s="191">
        <f>ROUND(I268*H268,2)</f>
        <v>0</v>
      </c>
      <c r="BL268" s="18" t="s">
        <v>166</v>
      </c>
      <c r="BM268" s="190" t="s">
        <v>426</v>
      </c>
    </row>
    <row r="269" spans="1:65" s="2" customFormat="1" ht="19.5">
      <c r="A269" s="35"/>
      <c r="B269" s="36"/>
      <c r="C269" s="37"/>
      <c r="D269" s="192" t="s">
        <v>168</v>
      </c>
      <c r="E269" s="37"/>
      <c r="F269" s="193" t="s">
        <v>427</v>
      </c>
      <c r="G269" s="37"/>
      <c r="H269" s="37"/>
      <c r="I269" s="194"/>
      <c r="J269" s="37"/>
      <c r="K269" s="37"/>
      <c r="L269" s="40"/>
      <c r="M269" s="195"/>
      <c r="N269" s="196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168</v>
      </c>
      <c r="AU269" s="18" t="s">
        <v>82</v>
      </c>
    </row>
    <row r="270" spans="1:65" s="2" customFormat="1" ht="11.25">
      <c r="A270" s="35"/>
      <c r="B270" s="36"/>
      <c r="C270" s="37"/>
      <c r="D270" s="197" t="s">
        <v>170</v>
      </c>
      <c r="E270" s="37"/>
      <c r="F270" s="198" t="s">
        <v>428</v>
      </c>
      <c r="G270" s="37"/>
      <c r="H270" s="37"/>
      <c r="I270" s="194"/>
      <c r="J270" s="37"/>
      <c r="K270" s="37"/>
      <c r="L270" s="40"/>
      <c r="M270" s="195"/>
      <c r="N270" s="196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170</v>
      </c>
      <c r="AU270" s="18" t="s">
        <v>82</v>
      </c>
    </row>
    <row r="271" spans="1:65" s="13" customFormat="1" ht="11.25">
      <c r="B271" s="199"/>
      <c r="C271" s="200"/>
      <c r="D271" s="192" t="s">
        <v>172</v>
      </c>
      <c r="E271" s="201" t="s">
        <v>19</v>
      </c>
      <c r="F271" s="202" t="s">
        <v>429</v>
      </c>
      <c r="G271" s="200"/>
      <c r="H271" s="201" t="s">
        <v>19</v>
      </c>
      <c r="I271" s="203"/>
      <c r="J271" s="200"/>
      <c r="K271" s="200"/>
      <c r="L271" s="204"/>
      <c r="M271" s="205"/>
      <c r="N271" s="206"/>
      <c r="O271" s="206"/>
      <c r="P271" s="206"/>
      <c r="Q271" s="206"/>
      <c r="R271" s="206"/>
      <c r="S271" s="206"/>
      <c r="T271" s="207"/>
      <c r="AT271" s="208" t="s">
        <v>172</v>
      </c>
      <c r="AU271" s="208" t="s">
        <v>82</v>
      </c>
      <c r="AV271" s="13" t="s">
        <v>80</v>
      </c>
      <c r="AW271" s="13" t="s">
        <v>35</v>
      </c>
      <c r="AX271" s="13" t="s">
        <v>73</v>
      </c>
      <c r="AY271" s="208" t="s">
        <v>159</v>
      </c>
    </row>
    <row r="272" spans="1:65" s="13" customFormat="1" ht="11.25">
      <c r="B272" s="199"/>
      <c r="C272" s="200"/>
      <c r="D272" s="192" t="s">
        <v>172</v>
      </c>
      <c r="E272" s="201" t="s">
        <v>19</v>
      </c>
      <c r="F272" s="202" t="s">
        <v>430</v>
      </c>
      <c r="G272" s="200"/>
      <c r="H272" s="201" t="s">
        <v>19</v>
      </c>
      <c r="I272" s="203"/>
      <c r="J272" s="200"/>
      <c r="K272" s="200"/>
      <c r="L272" s="204"/>
      <c r="M272" s="205"/>
      <c r="N272" s="206"/>
      <c r="O272" s="206"/>
      <c r="P272" s="206"/>
      <c r="Q272" s="206"/>
      <c r="R272" s="206"/>
      <c r="S272" s="206"/>
      <c r="T272" s="207"/>
      <c r="AT272" s="208" t="s">
        <v>172</v>
      </c>
      <c r="AU272" s="208" t="s">
        <v>82</v>
      </c>
      <c r="AV272" s="13" t="s">
        <v>80</v>
      </c>
      <c r="AW272" s="13" t="s">
        <v>35</v>
      </c>
      <c r="AX272" s="13" t="s">
        <v>73</v>
      </c>
      <c r="AY272" s="208" t="s">
        <v>159</v>
      </c>
    </row>
    <row r="273" spans="1:65" s="14" customFormat="1" ht="11.25">
      <c r="B273" s="209"/>
      <c r="C273" s="210"/>
      <c r="D273" s="192" t="s">
        <v>172</v>
      </c>
      <c r="E273" s="211" t="s">
        <v>19</v>
      </c>
      <c r="F273" s="212" t="s">
        <v>431</v>
      </c>
      <c r="G273" s="210"/>
      <c r="H273" s="213">
        <v>18.399999999999999</v>
      </c>
      <c r="I273" s="214"/>
      <c r="J273" s="210"/>
      <c r="K273" s="210"/>
      <c r="L273" s="215"/>
      <c r="M273" s="216"/>
      <c r="N273" s="217"/>
      <c r="O273" s="217"/>
      <c r="P273" s="217"/>
      <c r="Q273" s="217"/>
      <c r="R273" s="217"/>
      <c r="S273" s="217"/>
      <c r="T273" s="218"/>
      <c r="AT273" s="219" t="s">
        <v>172</v>
      </c>
      <c r="AU273" s="219" t="s">
        <v>82</v>
      </c>
      <c r="AV273" s="14" t="s">
        <v>82</v>
      </c>
      <c r="AW273" s="14" t="s">
        <v>35</v>
      </c>
      <c r="AX273" s="14" t="s">
        <v>73</v>
      </c>
      <c r="AY273" s="219" t="s">
        <v>159</v>
      </c>
    </row>
    <row r="274" spans="1:65" s="13" customFormat="1" ht="11.25">
      <c r="B274" s="199"/>
      <c r="C274" s="200"/>
      <c r="D274" s="192" t="s">
        <v>172</v>
      </c>
      <c r="E274" s="201" t="s">
        <v>19</v>
      </c>
      <c r="F274" s="202" t="s">
        <v>432</v>
      </c>
      <c r="G274" s="200"/>
      <c r="H274" s="201" t="s">
        <v>19</v>
      </c>
      <c r="I274" s="203"/>
      <c r="J274" s="200"/>
      <c r="K274" s="200"/>
      <c r="L274" s="204"/>
      <c r="M274" s="205"/>
      <c r="N274" s="206"/>
      <c r="O274" s="206"/>
      <c r="P274" s="206"/>
      <c r="Q274" s="206"/>
      <c r="R274" s="206"/>
      <c r="S274" s="206"/>
      <c r="T274" s="207"/>
      <c r="AT274" s="208" t="s">
        <v>172</v>
      </c>
      <c r="AU274" s="208" t="s">
        <v>82</v>
      </c>
      <c r="AV274" s="13" t="s">
        <v>80</v>
      </c>
      <c r="AW274" s="13" t="s">
        <v>35</v>
      </c>
      <c r="AX274" s="13" t="s">
        <v>73</v>
      </c>
      <c r="AY274" s="208" t="s">
        <v>159</v>
      </c>
    </row>
    <row r="275" spans="1:65" s="14" customFormat="1" ht="11.25">
      <c r="B275" s="209"/>
      <c r="C275" s="210"/>
      <c r="D275" s="192" t="s">
        <v>172</v>
      </c>
      <c r="E275" s="211" t="s">
        <v>19</v>
      </c>
      <c r="F275" s="212" t="s">
        <v>433</v>
      </c>
      <c r="G275" s="210"/>
      <c r="H275" s="213">
        <v>6.48</v>
      </c>
      <c r="I275" s="214"/>
      <c r="J275" s="210"/>
      <c r="K275" s="210"/>
      <c r="L275" s="215"/>
      <c r="M275" s="216"/>
      <c r="N275" s="217"/>
      <c r="O275" s="217"/>
      <c r="P275" s="217"/>
      <c r="Q275" s="217"/>
      <c r="R275" s="217"/>
      <c r="S275" s="217"/>
      <c r="T275" s="218"/>
      <c r="AT275" s="219" t="s">
        <v>172</v>
      </c>
      <c r="AU275" s="219" t="s">
        <v>82</v>
      </c>
      <c r="AV275" s="14" t="s">
        <v>82</v>
      </c>
      <c r="AW275" s="14" t="s">
        <v>35</v>
      </c>
      <c r="AX275" s="14" t="s">
        <v>73</v>
      </c>
      <c r="AY275" s="219" t="s">
        <v>159</v>
      </c>
    </row>
    <row r="276" spans="1:65" s="13" customFormat="1" ht="11.25">
      <c r="B276" s="199"/>
      <c r="C276" s="200"/>
      <c r="D276" s="192" t="s">
        <v>172</v>
      </c>
      <c r="E276" s="201" t="s">
        <v>19</v>
      </c>
      <c r="F276" s="202" t="s">
        <v>434</v>
      </c>
      <c r="G276" s="200"/>
      <c r="H276" s="201" t="s">
        <v>19</v>
      </c>
      <c r="I276" s="203"/>
      <c r="J276" s="200"/>
      <c r="K276" s="200"/>
      <c r="L276" s="204"/>
      <c r="M276" s="205"/>
      <c r="N276" s="206"/>
      <c r="O276" s="206"/>
      <c r="P276" s="206"/>
      <c r="Q276" s="206"/>
      <c r="R276" s="206"/>
      <c r="S276" s="206"/>
      <c r="T276" s="207"/>
      <c r="AT276" s="208" t="s">
        <v>172</v>
      </c>
      <c r="AU276" s="208" t="s">
        <v>82</v>
      </c>
      <c r="AV276" s="13" t="s">
        <v>80</v>
      </c>
      <c r="AW276" s="13" t="s">
        <v>35</v>
      </c>
      <c r="AX276" s="13" t="s">
        <v>73</v>
      </c>
      <c r="AY276" s="208" t="s">
        <v>159</v>
      </c>
    </row>
    <row r="277" spans="1:65" s="14" customFormat="1" ht="11.25">
      <c r="B277" s="209"/>
      <c r="C277" s="210"/>
      <c r="D277" s="192" t="s">
        <v>172</v>
      </c>
      <c r="E277" s="211" t="s">
        <v>19</v>
      </c>
      <c r="F277" s="212" t="s">
        <v>435</v>
      </c>
      <c r="G277" s="210"/>
      <c r="H277" s="213">
        <v>0.99</v>
      </c>
      <c r="I277" s="214"/>
      <c r="J277" s="210"/>
      <c r="K277" s="210"/>
      <c r="L277" s="215"/>
      <c r="M277" s="216"/>
      <c r="N277" s="217"/>
      <c r="O277" s="217"/>
      <c r="P277" s="217"/>
      <c r="Q277" s="217"/>
      <c r="R277" s="217"/>
      <c r="S277" s="217"/>
      <c r="T277" s="218"/>
      <c r="AT277" s="219" t="s">
        <v>172</v>
      </c>
      <c r="AU277" s="219" t="s">
        <v>82</v>
      </c>
      <c r="AV277" s="14" t="s">
        <v>82</v>
      </c>
      <c r="AW277" s="14" t="s">
        <v>35</v>
      </c>
      <c r="AX277" s="14" t="s">
        <v>73</v>
      </c>
      <c r="AY277" s="219" t="s">
        <v>159</v>
      </c>
    </row>
    <row r="278" spans="1:65" s="15" customFormat="1" ht="11.25">
      <c r="B278" s="220"/>
      <c r="C278" s="221"/>
      <c r="D278" s="192" t="s">
        <v>172</v>
      </c>
      <c r="E278" s="222" t="s">
        <v>19</v>
      </c>
      <c r="F278" s="223" t="s">
        <v>175</v>
      </c>
      <c r="G278" s="221"/>
      <c r="H278" s="224">
        <v>25.87</v>
      </c>
      <c r="I278" s="225"/>
      <c r="J278" s="221"/>
      <c r="K278" s="221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172</v>
      </c>
      <c r="AU278" s="230" t="s">
        <v>82</v>
      </c>
      <c r="AV278" s="15" t="s">
        <v>166</v>
      </c>
      <c r="AW278" s="15" t="s">
        <v>35</v>
      </c>
      <c r="AX278" s="15" t="s">
        <v>80</v>
      </c>
      <c r="AY278" s="230" t="s">
        <v>159</v>
      </c>
    </row>
    <row r="279" spans="1:65" s="2" customFormat="1" ht="24.2" customHeight="1">
      <c r="A279" s="35"/>
      <c r="B279" s="36"/>
      <c r="C279" s="179" t="s">
        <v>436</v>
      </c>
      <c r="D279" s="179" t="s">
        <v>161</v>
      </c>
      <c r="E279" s="180" t="s">
        <v>437</v>
      </c>
      <c r="F279" s="181" t="s">
        <v>438</v>
      </c>
      <c r="G279" s="182" t="s">
        <v>164</v>
      </c>
      <c r="H279" s="183">
        <v>1.8</v>
      </c>
      <c r="I279" s="184"/>
      <c r="J279" s="185">
        <f>ROUND(I279*H279,2)</f>
        <v>0</v>
      </c>
      <c r="K279" s="181" t="s">
        <v>165</v>
      </c>
      <c r="L279" s="40"/>
      <c r="M279" s="186" t="s">
        <v>19</v>
      </c>
      <c r="N279" s="187" t="s">
        <v>44</v>
      </c>
      <c r="O279" s="65"/>
      <c r="P279" s="188">
        <f>O279*H279</f>
        <v>0</v>
      </c>
      <c r="Q279" s="188">
        <v>0.16370999999999999</v>
      </c>
      <c r="R279" s="188">
        <f>Q279*H279</f>
        <v>0.294678</v>
      </c>
      <c r="S279" s="188">
        <v>0</v>
      </c>
      <c r="T279" s="18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90" t="s">
        <v>166</v>
      </c>
      <c r="AT279" s="190" t="s">
        <v>161</v>
      </c>
      <c r="AU279" s="190" t="s">
        <v>82</v>
      </c>
      <c r="AY279" s="18" t="s">
        <v>159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8" t="s">
        <v>80</v>
      </c>
      <c r="BK279" s="191">
        <f>ROUND(I279*H279,2)</f>
        <v>0</v>
      </c>
      <c r="BL279" s="18" t="s">
        <v>166</v>
      </c>
      <c r="BM279" s="190" t="s">
        <v>439</v>
      </c>
    </row>
    <row r="280" spans="1:65" s="2" customFormat="1" ht="29.25">
      <c r="A280" s="35"/>
      <c r="B280" s="36"/>
      <c r="C280" s="37"/>
      <c r="D280" s="192" t="s">
        <v>168</v>
      </c>
      <c r="E280" s="37"/>
      <c r="F280" s="193" t="s">
        <v>440</v>
      </c>
      <c r="G280" s="37"/>
      <c r="H280" s="37"/>
      <c r="I280" s="194"/>
      <c r="J280" s="37"/>
      <c r="K280" s="37"/>
      <c r="L280" s="40"/>
      <c r="M280" s="195"/>
      <c r="N280" s="196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168</v>
      </c>
      <c r="AU280" s="18" t="s">
        <v>82</v>
      </c>
    </row>
    <row r="281" spans="1:65" s="2" customFormat="1" ht="11.25">
      <c r="A281" s="35"/>
      <c r="B281" s="36"/>
      <c r="C281" s="37"/>
      <c r="D281" s="197" t="s">
        <v>170</v>
      </c>
      <c r="E281" s="37"/>
      <c r="F281" s="198" t="s">
        <v>441</v>
      </c>
      <c r="G281" s="37"/>
      <c r="H281" s="37"/>
      <c r="I281" s="194"/>
      <c r="J281" s="37"/>
      <c r="K281" s="37"/>
      <c r="L281" s="40"/>
      <c r="M281" s="195"/>
      <c r="N281" s="196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170</v>
      </c>
      <c r="AU281" s="18" t="s">
        <v>82</v>
      </c>
    </row>
    <row r="282" spans="1:65" s="13" customFormat="1" ht="11.25">
      <c r="B282" s="199"/>
      <c r="C282" s="200"/>
      <c r="D282" s="192" t="s">
        <v>172</v>
      </c>
      <c r="E282" s="201" t="s">
        <v>19</v>
      </c>
      <c r="F282" s="202" t="s">
        <v>442</v>
      </c>
      <c r="G282" s="200"/>
      <c r="H282" s="201" t="s">
        <v>19</v>
      </c>
      <c r="I282" s="203"/>
      <c r="J282" s="200"/>
      <c r="K282" s="200"/>
      <c r="L282" s="204"/>
      <c r="M282" s="205"/>
      <c r="N282" s="206"/>
      <c r="O282" s="206"/>
      <c r="P282" s="206"/>
      <c r="Q282" s="206"/>
      <c r="R282" s="206"/>
      <c r="S282" s="206"/>
      <c r="T282" s="207"/>
      <c r="AT282" s="208" t="s">
        <v>172</v>
      </c>
      <c r="AU282" s="208" t="s">
        <v>82</v>
      </c>
      <c r="AV282" s="13" t="s">
        <v>80</v>
      </c>
      <c r="AW282" s="13" t="s">
        <v>35</v>
      </c>
      <c r="AX282" s="13" t="s">
        <v>73</v>
      </c>
      <c r="AY282" s="208" t="s">
        <v>159</v>
      </c>
    </row>
    <row r="283" spans="1:65" s="14" customFormat="1" ht="11.25">
      <c r="B283" s="209"/>
      <c r="C283" s="210"/>
      <c r="D283" s="192" t="s">
        <v>172</v>
      </c>
      <c r="E283" s="211" t="s">
        <v>19</v>
      </c>
      <c r="F283" s="212" t="s">
        <v>443</v>
      </c>
      <c r="G283" s="210"/>
      <c r="H283" s="213">
        <v>1.8</v>
      </c>
      <c r="I283" s="214"/>
      <c r="J283" s="210"/>
      <c r="K283" s="210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172</v>
      </c>
      <c r="AU283" s="219" t="s">
        <v>82</v>
      </c>
      <c r="AV283" s="14" t="s">
        <v>82</v>
      </c>
      <c r="AW283" s="14" t="s">
        <v>35</v>
      </c>
      <c r="AX283" s="14" t="s">
        <v>80</v>
      </c>
      <c r="AY283" s="219" t="s">
        <v>159</v>
      </c>
    </row>
    <row r="284" spans="1:65" s="2" customFormat="1" ht="24.2" customHeight="1">
      <c r="A284" s="35"/>
      <c r="B284" s="36"/>
      <c r="C284" s="231" t="s">
        <v>444</v>
      </c>
      <c r="D284" s="231" t="s">
        <v>253</v>
      </c>
      <c r="E284" s="232" t="s">
        <v>445</v>
      </c>
      <c r="F284" s="233" t="s">
        <v>446</v>
      </c>
      <c r="G284" s="234" t="s">
        <v>164</v>
      </c>
      <c r="H284" s="235">
        <v>1.8</v>
      </c>
      <c r="I284" s="236"/>
      <c r="J284" s="237">
        <f>ROUND(I284*H284,2)</f>
        <v>0</v>
      </c>
      <c r="K284" s="233" t="s">
        <v>165</v>
      </c>
      <c r="L284" s="238"/>
      <c r="M284" s="239" t="s">
        <v>19</v>
      </c>
      <c r="N284" s="240" t="s">
        <v>44</v>
      </c>
      <c r="O284" s="65"/>
      <c r="P284" s="188">
        <f>O284*H284</f>
        <v>0</v>
      </c>
      <c r="Q284" s="188">
        <v>0.15332000000000001</v>
      </c>
      <c r="R284" s="188">
        <f>Q284*H284</f>
        <v>0.27597600000000005</v>
      </c>
      <c r="S284" s="188">
        <v>0</v>
      </c>
      <c r="T284" s="189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90" t="s">
        <v>191</v>
      </c>
      <c r="AT284" s="190" t="s">
        <v>253</v>
      </c>
      <c r="AU284" s="190" t="s">
        <v>82</v>
      </c>
      <c r="AY284" s="18" t="s">
        <v>159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8" t="s">
        <v>80</v>
      </c>
      <c r="BK284" s="191">
        <f>ROUND(I284*H284,2)</f>
        <v>0</v>
      </c>
      <c r="BL284" s="18" t="s">
        <v>166</v>
      </c>
      <c r="BM284" s="190" t="s">
        <v>447</v>
      </c>
    </row>
    <row r="285" spans="1:65" s="2" customFormat="1" ht="11.25">
      <c r="A285" s="35"/>
      <c r="B285" s="36"/>
      <c r="C285" s="37"/>
      <c r="D285" s="192" t="s">
        <v>168</v>
      </c>
      <c r="E285" s="37"/>
      <c r="F285" s="193" t="s">
        <v>446</v>
      </c>
      <c r="G285" s="37"/>
      <c r="H285" s="37"/>
      <c r="I285" s="194"/>
      <c r="J285" s="37"/>
      <c r="K285" s="37"/>
      <c r="L285" s="40"/>
      <c r="M285" s="195"/>
      <c r="N285" s="196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168</v>
      </c>
      <c r="AU285" s="18" t="s">
        <v>82</v>
      </c>
    </row>
    <row r="286" spans="1:65" s="2" customFormat="1" ht="24.2" customHeight="1">
      <c r="A286" s="35"/>
      <c r="B286" s="36"/>
      <c r="C286" s="179" t="s">
        <v>448</v>
      </c>
      <c r="D286" s="179" t="s">
        <v>161</v>
      </c>
      <c r="E286" s="180" t="s">
        <v>449</v>
      </c>
      <c r="F286" s="181" t="s">
        <v>450</v>
      </c>
      <c r="G286" s="182" t="s">
        <v>202</v>
      </c>
      <c r="H286" s="183">
        <v>6.3</v>
      </c>
      <c r="I286" s="184"/>
      <c r="J286" s="185">
        <f>ROUND(I286*H286,2)</f>
        <v>0</v>
      </c>
      <c r="K286" s="181" t="s">
        <v>165</v>
      </c>
      <c r="L286" s="40"/>
      <c r="M286" s="186" t="s">
        <v>19</v>
      </c>
      <c r="N286" s="187" t="s">
        <v>44</v>
      </c>
      <c r="O286" s="65"/>
      <c r="P286" s="188">
        <f>O286*H286</f>
        <v>0</v>
      </c>
      <c r="Q286" s="188">
        <v>2.681E-2</v>
      </c>
      <c r="R286" s="188">
        <f>Q286*H286</f>
        <v>0.168903</v>
      </c>
      <c r="S286" s="188">
        <v>0</v>
      </c>
      <c r="T286" s="189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0" t="s">
        <v>166</v>
      </c>
      <c r="AT286" s="190" t="s">
        <v>161</v>
      </c>
      <c r="AU286" s="190" t="s">
        <v>82</v>
      </c>
      <c r="AY286" s="18" t="s">
        <v>159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8" t="s">
        <v>80</v>
      </c>
      <c r="BK286" s="191">
        <f>ROUND(I286*H286,2)</f>
        <v>0</v>
      </c>
      <c r="BL286" s="18" t="s">
        <v>166</v>
      </c>
      <c r="BM286" s="190" t="s">
        <v>451</v>
      </c>
    </row>
    <row r="287" spans="1:65" s="2" customFormat="1" ht="29.25">
      <c r="A287" s="35"/>
      <c r="B287" s="36"/>
      <c r="C287" s="37"/>
      <c r="D287" s="192" t="s">
        <v>168</v>
      </c>
      <c r="E287" s="37"/>
      <c r="F287" s="193" t="s">
        <v>452</v>
      </c>
      <c r="G287" s="37"/>
      <c r="H287" s="37"/>
      <c r="I287" s="194"/>
      <c r="J287" s="37"/>
      <c r="K287" s="37"/>
      <c r="L287" s="40"/>
      <c r="M287" s="195"/>
      <c r="N287" s="196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168</v>
      </c>
      <c r="AU287" s="18" t="s">
        <v>82</v>
      </c>
    </row>
    <row r="288" spans="1:65" s="2" customFormat="1" ht="11.25">
      <c r="A288" s="35"/>
      <c r="B288" s="36"/>
      <c r="C288" s="37"/>
      <c r="D288" s="197" t="s">
        <v>170</v>
      </c>
      <c r="E288" s="37"/>
      <c r="F288" s="198" t="s">
        <v>453</v>
      </c>
      <c r="G288" s="37"/>
      <c r="H288" s="37"/>
      <c r="I288" s="194"/>
      <c r="J288" s="37"/>
      <c r="K288" s="37"/>
      <c r="L288" s="40"/>
      <c r="M288" s="195"/>
      <c r="N288" s="196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170</v>
      </c>
      <c r="AU288" s="18" t="s">
        <v>82</v>
      </c>
    </row>
    <row r="289" spans="1:65" s="13" customFormat="1" ht="22.5">
      <c r="B289" s="199"/>
      <c r="C289" s="200"/>
      <c r="D289" s="192" t="s">
        <v>172</v>
      </c>
      <c r="E289" s="201" t="s">
        <v>19</v>
      </c>
      <c r="F289" s="202" t="s">
        <v>454</v>
      </c>
      <c r="G289" s="200"/>
      <c r="H289" s="201" t="s">
        <v>19</v>
      </c>
      <c r="I289" s="203"/>
      <c r="J289" s="200"/>
      <c r="K289" s="200"/>
      <c r="L289" s="204"/>
      <c r="M289" s="205"/>
      <c r="N289" s="206"/>
      <c r="O289" s="206"/>
      <c r="P289" s="206"/>
      <c r="Q289" s="206"/>
      <c r="R289" s="206"/>
      <c r="S289" s="206"/>
      <c r="T289" s="207"/>
      <c r="AT289" s="208" t="s">
        <v>172</v>
      </c>
      <c r="AU289" s="208" t="s">
        <v>82</v>
      </c>
      <c r="AV289" s="13" t="s">
        <v>80</v>
      </c>
      <c r="AW289" s="13" t="s">
        <v>35</v>
      </c>
      <c r="AX289" s="13" t="s">
        <v>73</v>
      </c>
      <c r="AY289" s="208" t="s">
        <v>159</v>
      </c>
    </row>
    <row r="290" spans="1:65" s="14" customFormat="1" ht="11.25">
      <c r="B290" s="209"/>
      <c r="C290" s="210"/>
      <c r="D290" s="192" t="s">
        <v>172</v>
      </c>
      <c r="E290" s="211" t="s">
        <v>19</v>
      </c>
      <c r="F290" s="212" t="s">
        <v>455</v>
      </c>
      <c r="G290" s="210"/>
      <c r="H290" s="213">
        <v>6.3</v>
      </c>
      <c r="I290" s="214"/>
      <c r="J290" s="210"/>
      <c r="K290" s="210"/>
      <c r="L290" s="215"/>
      <c r="M290" s="216"/>
      <c r="N290" s="217"/>
      <c r="O290" s="217"/>
      <c r="P290" s="217"/>
      <c r="Q290" s="217"/>
      <c r="R290" s="217"/>
      <c r="S290" s="217"/>
      <c r="T290" s="218"/>
      <c r="AT290" s="219" t="s">
        <v>172</v>
      </c>
      <c r="AU290" s="219" t="s">
        <v>82</v>
      </c>
      <c r="AV290" s="14" t="s">
        <v>82</v>
      </c>
      <c r="AW290" s="14" t="s">
        <v>35</v>
      </c>
      <c r="AX290" s="14" t="s">
        <v>73</v>
      </c>
      <c r="AY290" s="219" t="s">
        <v>159</v>
      </c>
    </row>
    <row r="291" spans="1:65" s="15" customFormat="1" ht="11.25">
      <c r="B291" s="220"/>
      <c r="C291" s="221"/>
      <c r="D291" s="192" t="s">
        <v>172</v>
      </c>
      <c r="E291" s="222" t="s">
        <v>19</v>
      </c>
      <c r="F291" s="223" t="s">
        <v>175</v>
      </c>
      <c r="G291" s="221"/>
      <c r="H291" s="224">
        <v>6.3</v>
      </c>
      <c r="I291" s="225"/>
      <c r="J291" s="221"/>
      <c r="K291" s="221"/>
      <c r="L291" s="226"/>
      <c r="M291" s="227"/>
      <c r="N291" s="228"/>
      <c r="O291" s="228"/>
      <c r="P291" s="228"/>
      <c r="Q291" s="228"/>
      <c r="R291" s="228"/>
      <c r="S291" s="228"/>
      <c r="T291" s="229"/>
      <c r="AT291" s="230" t="s">
        <v>172</v>
      </c>
      <c r="AU291" s="230" t="s">
        <v>82</v>
      </c>
      <c r="AV291" s="15" t="s">
        <v>166</v>
      </c>
      <c r="AW291" s="15" t="s">
        <v>35</v>
      </c>
      <c r="AX291" s="15" t="s">
        <v>80</v>
      </c>
      <c r="AY291" s="230" t="s">
        <v>159</v>
      </c>
    </row>
    <row r="292" spans="1:65" s="2" customFormat="1" ht="24.2" customHeight="1">
      <c r="A292" s="35"/>
      <c r="B292" s="36"/>
      <c r="C292" s="179" t="s">
        <v>456</v>
      </c>
      <c r="D292" s="179" t="s">
        <v>161</v>
      </c>
      <c r="E292" s="180" t="s">
        <v>457</v>
      </c>
      <c r="F292" s="181" t="s">
        <v>458</v>
      </c>
      <c r="G292" s="182" t="s">
        <v>362</v>
      </c>
      <c r="H292" s="183">
        <v>1</v>
      </c>
      <c r="I292" s="184"/>
      <c r="J292" s="185">
        <f>ROUND(I292*H292,2)</f>
        <v>0</v>
      </c>
      <c r="K292" s="181" t="s">
        <v>165</v>
      </c>
      <c r="L292" s="40"/>
      <c r="M292" s="186" t="s">
        <v>19</v>
      </c>
      <c r="N292" s="187" t="s">
        <v>44</v>
      </c>
      <c r="O292" s="65"/>
      <c r="P292" s="188">
        <f>O292*H292</f>
        <v>0</v>
      </c>
      <c r="Q292" s="188">
        <v>6.4900000000000001E-3</v>
      </c>
      <c r="R292" s="188">
        <f>Q292*H292</f>
        <v>6.4900000000000001E-3</v>
      </c>
      <c r="S292" s="188">
        <v>0</v>
      </c>
      <c r="T292" s="189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0" t="s">
        <v>166</v>
      </c>
      <c r="AT292" s="190" t="s">
        <v>161</v>
      </c>
      <c r="AU292" s="190" t="s">
        <v>82</v>
      </c>
      <c r="AY292" s="18" t="s">
        <v>159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8" t="s">
        <v>80</v>
      </c>
      <c r="BK292" s="191">
        <f>ROUND(I292*H292,2)</f>
        <v>0</v>
      </c>
      <c r="BL292" s="18" t="s">
        <v>166</v>
      </c>
      <c r="BM292" s="190" t="s">
        <v>459</v>
      </c>
    </row>
    <row r="293" spans="1:65" s="2" customFormat="1" ht="19.5">
      <c r="A293" s="35"/>
      <c r="B293" s="36"/>
      <c r="C293" s="37"/>
      <c r="D293" s="192" t="s">
        <v>168</v>
      </c>
      <c r="E293" s="37"/>
      <c r="F293" s="193" t="s">
        <v>460</v>
      </c>
      <c r="G293" s="37"/>
      <c r="H293" s="37"/>
      <c r="I293" s="194"/>
      <c r="J293" s="37"/>
      <c r="K293" s="37"/>
      <c r="L293" s="40"/>
      <c r="M293" s="195"/>
      <c r="N293" s="196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168</v>
      </c>
      <c r="AU293" s="18" t="s">
        <v>82</v>
      </c>
    </row>
    <row r="294" spans="1:65" s="2" customFormat="1" ht="11.25">
      <c r="A294" s="35"/>
      <c r="B294" s="36"/>
      <c r="C294" s="37"/>
      <c r="D294" s="197" t="s">
        <v>170</v>
      </c>
      <c r="E294" s="37"/>
      <c r="F294" s="198" t="s">
        <v>461</v>
      </c>
      <c r="G294" s="37"/>
      <c r="H294" s="37"/>
      <c r="I294" s="194"/>
      <c r="J294" s="37"/>
      <c r="K294" s="37"/>
      <c r="L294" s="40"/>
      <c r="M294" s="195"/>
      <c r="N294" s="196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170</v>
      </c>
      <c r="AU294" s="18" t="s">
        <v>82</v>
      </c>
    </row>
    <row r="295" spans="1:65" s="13" customFormat="1" ht="22.5">
      <c r="B295" s="199"/>
      <c r="C295" s="200"/>
      <c r="D295" s="192" t="s">
        <v>172</v>
      </c>
      <c r="E295" s="201" t="s">
        <v>19</v>
      </c>
      <c r="F295" s="202" t="s">
        <v>462</v>
      </c>
      <c r="G295" s="200"/>
      <c r="H295" s="201" t="s">
        <v>19</v>
      </c>
      <c r="I295" s="203"/>
      <c r="J295" s="200"/>
      <c r="K295" s="200"/>
      <c r="L295" s="204"/>
      <c r="M295" s="205"/>
      <c r="N295" s="206"/>
      <c r="O295" s="206"/>
      <c r="P295" s="206"/>
      <c r="Q295" s="206"/>
      <c r="R295" s="206"/>
      <c r="S295" s="206"/>
      <c r="T295" s="207"/>
      <c r="AT295" s="208" t="s">
        <v>172</v>
      </c>
      <c r="AU295" s="208" t="s">
        <v>82</v>
      </c>
      <c r="AV295" s="13" t="s">
        <v>80</v>
      </c>
      <c r="AW295" s="13" t="s">
        <v>35</v>
      </c>
      <c r="AX295" s="13" t="s">
        <v>73</v>
      </c>
      <c r="AY295" s="208" t="s">
        <v>159</v>
      </c>
    </row>
    <row r="296" spans="1:65" s="14" customFormat="1" ht="11.25">
      <c r="B296" s="209"/>
      <c r="C296" s="210"/>
      <c r="D296" s="192" t="s">
        <v>172</v>
      </c>
      <c r="E296" s="211" t="s">
        <v>19</v>
      </c>
      <c r="F296" s="212" t="s">
        <v>80</v>
      </c>
      <c r="G296" s="210"/>
      <c r="H296" s="213">
        <v>1</v>
      </c>
      <c r="I296" s="214"/>
      <c r="J296" s="210"/>
      <c r="K296" s="210"/>
      <c r="L296" s="215"/>
      <c r="M296" s="216"/>
      <c r="N296" s="217"/>
      <c r="O296" s="217"/>
      <c r="P296" s="217"/>
      <c r="Q296" s="217"/>
      <c r="R296" s="217"/>
      <c r="S296" s="217"/>
      <c r="T296" s="218"/>
      <c r="AT296" s="219" t="s">
        <v>172</v>
      </c>
      <c r="AU296" s="219" t="s">
        <v>82</v>
      </c>
      <c r="AV296" s="14" t="s">
        <v>82</v>
      </c>
      <c r="AW296" s="14" t="s">
        <v>35</v>
      </c>
      <c r="AX296" s="14" t="s">
        <v>80</v>
      </c>
      <c r="AY296" s="219" t="s">
        <v>159</v>
      </c>
    </row>
    <row r="297" spans="1:65" s="2" customFormat="1" ht="16.5" customHeight="1">
      <c r="A297" s="35"/>
      <c r="B297" s="36"/>
      <c r="C297" s="231" t="s">
        <v>463</v>
      </c>
      <c r="D297" s="231" t="s">
        <v>253</v>
      </c>
      <c r="E297" s="232" t="s">
        <v>464</v>
      </c>
      <c r="F297" s="233" t="s">
        <v>465</v>
      </c>
      <c r="G297" s="234" t="s">
        <v>211</v>
      </c>
      <c r="H297" s="235">
        <v>1.0999999999999999E-2</v>
      </c>
      <c r="I297" s="236"/>
      <c r="J297" s="237">
        <f>ROUND(I297*H297,2)</f>
        <v>0</v>
      </c>
      <c r="K297" s="233" t="s">
        <v>165</v>
      </c>
      <c r="L297" s="238"/>
      <c r="M297" s="239" t="s">
        <v>19</v>
      </c>
      <c r="N297" s="240" t="s">
        <v>44</v>
      </c>
      <c r="O297" s="65"/>
      <c r="P297" s="188">
        <f>O297*H297</f>
        <v>0</v>
      </c>
      <c r="Q297" s="188">
        <v>2.4289999999999998</v>
      </c>
      <c r="R297" s="188">
        <f>Q297*H297</f>
        <v>2.6718999999999996E-2</v>
      </c>
      <c r="S297" s="188">
        <v>0</v>
      </c>
      <c r="T297" s="189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90" t="s">
        <v>191</v>
      </c>
      <c r="AT297" s="190" t="s">
        <v>253</v>
      </c>
      <c r="AU297" s="190" t="s">
        <v>82</v>
      </c>
      <c r="AY297" s="18" t="s">
        <v>159</v>
      </c>
      <c r="BE297" s="191">
        <f>IF(N297="základní",J297,0)</f>
        <v>0</v>
      </c>
      <c r="BF297" s="191">
        <f>IF(N297="snížená",J297,0)</f>
        <v>0</v>
      </c>
      <c r="BG297" s="191">
        <f>IF(N297="zákl. přenesená",J297,0)</f>
        <v>0</v>
      </c>
      <c r="BH297" s="191">
        <f>IF(N297="sníž. přenesená",J297,0)</f>
        <v>0</v>
      </c>
      <c r="BI297" s="191">
        <f>IF(N297="nulová",J297,0)</f>
        <v>0</v>
      </c>
      <c r="BJ297" s="18" t="s">
        <v>80</v>
      </c>
      <c r="BK297" s="191">
        <f>ROUND(I297*H297,2)</f>
        <v>0</v>
      </c>
      <c r="BL297" s="18" t="s">
        <v>166</v>
      </c>
      <c r="BM297" s="190" t="s">
        <v>466</v>
      </c>
    </row>
    <row r="298" spans="1:65" s="2" customFormat="1" ht="11.25">
      <c r="A298" s="35"/>
      <c r="B298" s="36"/>
      <c r="C298" s="37"/>
      <c r="D298" s="192" t="s">
        <v>168</v>
      </c>
      <c r="E298" s="37"/>
      <c r="F298" s="193" t="s">
        <v>465</v>
      </c>
      <c r="G298" s="37"/>
      <c r="H298" s="37"/>
      <c r="I298" s="194"/>
      <c r="J298" s="37"/>
      <c r="K298" s="37"/>
      <c r="L298" s="40"/>
      <c r="M298" s="195"/>
      <c r="N298" s="196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168</v>
      </c>
      <c r="AU298" s="18" t="s">
        <v>82</v>
      </c>
    </row>
    <row r="299" spans="1:65" s="13" customFormat="1" ht="22.5">
      <c r="B299" s="199"/>
      <c r="C299" s="200"/>
      <c r="D299" s="192" t="s">
        <v>172</v>
      </c>
      <c r="E299" s="201" t="s">
        <v>19</v>
      </c>
      <c r="F299" s="202" t="s">
        <v>462</v>
      </c>
      <c r="G299" s="200"/>
      <c r="H299" s="201" t="s">
        <v>19</v>
      </c>
      <c r="I299" s="203"/>
      <c r="J299" s="200"/>
      <c r="K299" s="200"/>
      <c r="L299" s="204"/>
      <c r="M299" s="205"/>
      <c r="N299" s="206"/>
      <c r="O299" s="206"/>
      <c r="P299" s="206"/>
      <c r="Q299" s="206"/>
      <c r="R299" s="206"/>
      <c r="S299" s="206"/>
      <c r="T299" s="207"/>
      <c r="AT299" s="208" t="s">
        <v>172</v>
      </c>
      <c r="AU299" s="208" t="s">
        <v>82</v>
      </c>
      <c r="AV299" s="13" t="s">
        <v>80</v>
      </c>
      <c r="AW299" s="13" t="s">
        <v>35</v>
      </c>
      <c r="AX299" s="13" t="s">
        <v>73</v>
      </c>
      <c r="AY299" s="208" t="s">
        <v>159</v>
      </c>
    </row>
    <row r="300" spans="1:65" s="14" customFormat="1" ht="11.25">
      <c r="B300" s="209"/>
      <c r="C300" s="210"/>
      <c r="D300" s="192" t="s">
        <v>172</v>
      </c>
      <c r="E300" s="211" t="s">
        <v>19</v>
      </c>
      <c r="F300" s="212" t="s">
        <v>467</v>
      </c>
      <c r="G300" s="210"/>
      <c r="H300" s="213">
        <v>1.0999999999999999E-2</v>
      </c>
      <c r="I300" s="214"/>
      <c r="J300" s="210"/>
      <c r="K300" s="210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172</v>
      </c>
      <c r="AU300" s="219" t="s">
        <v>82</v>
      </c>
      <c r="AV300" s="14" t="s">
        <v>82</v>
      </c>
      <c r="AW300" s="14" t="s">
        <v>35</v>
      </c>
      <c r="AX300" s="14" t="s">
        <v>80</v>
      </c>
      <c r="AY300" s="219" t="s">
        <v>159</v>
      </c>
    </row>
    <row r="301" spans="1:65" s="2" customFormat="1" ht="21.75" customHeight="1">
      <c r="A301" s="35"/>
      <c r="B301" s="36"/>
      <c r="C301" s="179" t="s">
        <v>468</v>
      </c>
      <c r="D301" s="179" t="s">
        <v>161</v>
      </c>
      <c r="E301" s="180" t="s">
        <v>469</v>
      </c>
      <c r="F301" s="181" t="s">
        <v>470</v>
      </c>
      <c r="G301" s="182" t="s">
        <v>164</v>
      </c>
      <c r="H301" s="183">
        <v>7.67</v>
      </c>
      <c r="I301" s="184"/>
      <c r="J301" s="185">
        <f>ROUND(I301*H301,2)</f>
        <v>0</v>
      </c>
      <c r="K301" s="181" t="s">
        <v>165</v>
      </c>
      <c r="L301" s="40"/>
      <c r="M301" s="186" t="s">
        <v>19</v>
      </c>
      <c r="N301" s="187" t="s">
        <v>44</v>
      </c>
      <c r="O301" s="65"/>
      <c r="P301" s="188">
        <f>O301*H301</f>
        <v>0</v>
      </c>
      <c r="Q301" s="188">
        <v>0</v>
      </c>
      <c r="R301" s="188">
        <f>Q301*H301</f>
        <v>0</v>
      </c>
      <c r="S301" s="188">
        <v>0.98</v>
      </c>
      <c r="T301" s="189">
        <f>S301*H301</f>
        <v>7.5165999999999995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0" t="s">
        <v>166</v>
      </c>
      <c r="AT301" s="190" t="s">
        <v>161</v>
      </c>
      <c r="AU301" s="190" t="s">
        <v>82</v>
      </c>
      <c r="AY301" s="18" t="s">
        <v>159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8" t="s">
        <v>80</v>
      </c>
      <c r="BK301" s="191">
        <f>ROUND(I301*H301,2)</f>
        <v>0</v>
      </c>
      <c r="BL301" s="18" t="s">
        <v>166</v>
      </c>
      <c r="BM301" s="190" t="s">
        <v>471</v>
      </c>
    </row>
    <row r="302" spans="1:65" s="2" customFormat="1" ht="29.25">
      <c r="A302" s="35"/>
      <c r="B302" s="36"/>
      <c r="C302" s="37"/>
      <c r="D302" s="192" t="s">
        <v>168</v>
      </c>
      <c r="E302" s="37"/>
      <c r="F302" s="193" t="s">
        <v>472</v>
      </c>
      <c r="G302" s="37"/>
      <c r="H302" s="37"/>
      <c r="I302" s="194"/>
      <c r="J302" s="37"/>
      <c r="K302" s="37"/>
      <c r="L302" s="40"/>
      <c r="M302" s="195"/>
      <c r="N302" s="196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168</v>
      </c>
      <c r="AU302" s="18" t="s">
        <v>82</v>
      </c>
    </row>
    <row r="303" spans="1:65" s="2" customFormat="1" ht="11.25">
      <c r="A303" s="35"/>
      <c r="B303" s="36"/>
      <c r="C303" s="37"/>
      <c r="D303" s="197" t="s">
        <v>170</v>
      </c>
      <c r="E303" s="37"/>
      <c r="F303" s="198" t="s">
        <v>473</v>
      </c>
      <c r="G303" s="37"/>
      <c r="H303" s="37"/>
      <c r="I303" s="194"/>
      <c r="J303" s="37"/>
      <c r="K303" s="37"/>
      <c r="L303" s="40"/>
      <c r="M303" s="195"/>
      <c r="N303" s="196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170</v>
      </c>
      <c r="AU303" s="18" t="s">
        <v>82</v>
      </c>
    </row>
    <row r="304" spans="1:65" s="13" customFormat="1" ht="11.25">
      <c r="B304" s="199"/>
      <c r="C304" s="200"/>
      <c r="D304" s="192" t="s">
        <v>172</v>
      </c>
      <c r="E304" s="201" t="s">
        <v>19</v>
      </c>
      <c r="F304" s="202" t="s">
        <v>474</v>
      </c>
      <c r="G304" s="200"/>
      <c r="H304" s="201" t="s">
        <v>19</v>
      </c>
      <c r="I304" s="203"/>
      <c r="J304" s="200"/>
      <c r="K304" s="200"/>
      <c r="L304" s="204"/>
      <c r="M304" s="205"/>
      <c r="N304" s="206"/>
      <c r="O304" s="206"/>
      <c r="P304" s="206"/>
      <c r="Q304" s="206"/>
      <c r="R304" s="206"/>
      <c r="S304" s="206"/>
      <c r="T304" s="207"/>
      <c r="AT304" s="208" t="s">
        <v>172</v>
      </c>
      <c r="AU304" s="208" t="s">
        <v>82</v>
      </c>
      <c r="AV304" s="13" t="s">
        <v>80</v>
      </c>
      <c r="AW304" s="13" t="s">
        <v>35</v>
      </c>
      <c r="AX304" s="13" t="s">
        <v>73</v>
      </c>
      <c r="AY304" s="208" t="s">
        <v>159</v>
      </c>
    </row>
    <row r="305" spans="1:65" s="13" customFormat="1" ht="45">
      <c r="B305" s="199"/>
      <c r="C305" s="200"/>
      <c r="D305" s="192" t="s">
        <v>172</v>
      </c>
      <c r="E305" s="201" t="s">
        <v>19</v>
      </c>
      <c r="F305" s="202" t="s">
        <v>475</v>
      </c>
      <c r="G305" s="200"/>
      <c r="H305" s="201" t="s">
        <v>19</v>
      </c>
      <c r="I305" s="203"/>
      <c r="J305" s="200"/>
      <c r="K305" s="200"/>
      <c r="L305" s="204"/>
      <c r="M305" s="205"/>
      <c r="N305" s="206"/>
      <c r="O305" s="206"/>
      <c r="P305" s="206"/>
      <c r="Q305" s="206"/>
      <c r="R305" s="206"/>
      <c r="S305" s="206"/>
      <c r="T305" s="207"/>
      <c r="AT305" s="208" t="s">
        <v>172</v>
      </c>
      <c r="AU305" s="208" t="s">
        <v>82</v>
      </c>
      <c r="AV305" s="13" t="s">
        <v>80</v>
      </c>
      <c r="AW305" s="13" t="s">
        <v>35</v>
      </c>
      <c r="AX305" s="13" t="s">
        <v>73</v>
      </c>
      <c r="AY305" s="208" t="s">
        <v>159</v>
      </c>
    </row>
    <row r="306" spans="1:65" s="13" customFormat="1" ht="11.25">
      <c r="B306" s="199"/>
      <c r="C306" s="200"/>
      <c r="D306" s="192" t="s">
        <v>172</v>
      </c>
      <c r="E306" s="201" t="s">
        <v>19</v>
      </c>
      <c r="F306" s="202" t="s">
        <v>476</v>
      </c>
      <c r="G306" s="200"/>
      <c r="H306" s="201" t="s">
        <v>19</v>
      </c>
      <c r="I306" s="203"/>
      <c r="J306" s="200"/>
      <c r="K306" s="200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172</v>
      </c>
      <c r="AU306" s="208" t="s">
        <v>82</v>
      </c>
      <c r="AV306" s="13" t="s">
        <v>80</v>
      </c>
      <c r="AW306" s="13" t="s">
        <v>35</v>
      </c>
      <c r="AX306" s="13" t="s">
        <v>73</v>
      </c>
      <c r="AY306" s="208" t="s">
        <v>159</v>
      </c>
    </row>
    <row r="307" spans="1:65" s="13" customFormat="1" ht="11.25">
      <c r="B307" s="199"/>
      <c r="C307" s="200"/>
      <c r="D307" s="192" t="s">
        <v>172</v>
      </c>
      <c r="E307" s="201" t="s">
        <v>19</v>
      </c>
      <c r="F307" s="202" t="s">
        <v>477</v>
      </c>
      <c r="G307" s="200"/>
      <c r="H307" s="201" t="s">
        <v>19</v>
      </c>
      <c r="I307" s="203"/>
      <c r="J307" s="200"/>
      <c r="K307" s="200"/>
      <c r="L307" s="204"/>
      <c r="M307" s="205"/>
      <c r="N307" s="206"/>
      <c r="O307" s="206"/>
      <c r="P307" s="206"/>
      <c r="Q307" s="206"/>
      <c r="R307" s="206"/>
      <c r="S307" s="206"/>
      <c r="T307" s="207"/>
      <c r="AT307" s="208" t="s">
        <v>172</v>
      </c>
      <c r="AU307" s="208" t="s">
        <v>82</v>
      </c>
      <c r="AV307" s="13" t="s">
        <v>80</v>
      </c>
      <c r="AW307" s="13" t="s">
        <v>35</v>
      </c>
      <c r="AX307" s="13" t="s">
        <v>73</v>
      </c>
      <c r="AY307" s="208" t="s">
        <v>159</v>
      </c>
    </row>
    <row r="308" spans="1:65" s="14" customFormat="1" ht="11.25">
      <c r="B308" s="209"/>
      <c r="C308" s="210"/>
      <c r="D308" s="192" t="s">
        <v>172</v>
      </c>
      <c r="E308" s="211" t="s">
        <v>19</v>
      </c>
      <c r="F308" s="212" t="s">
        <v>478</v>
      </c>
      <c r="G308" s="210"/>
      <c r="H308" s="213">
        <v>7.67</v>
      </c>
      <c r="I308" s="214"/>
      <c r="J308" s="210"/>
      <c r="K308" s="210"/>
      <c r="L308" s="215"/>
      <c r="M308" s="216"/>
      <c r="N308" s="217"/>
      <c r="O308" s="217"/>
      <c r="P308" s="217"/>
      <c r="Q308" s="217"/>
      <c r="R308" s="217"/>
      <c r="S308" s="217"/>
      <c r="T308" s="218"/>
      <c r="AT308" s="219" t="s">
        <v>172</v>
      </c>
      <c r="AU308" s="219" t="s">
        <v>82</v>
      </c>
      <c r="AV308" s="14" t="s">
        <v>82</v>
      </c>
      <c r="AW308" s="14" t="s">
        <v>35</v>
      </c>
      <c r="AX308" s="14" t="s">
        <v>80</v>
      </c>
      <c r="AY308" s="219" t="s">
        <v>159</v>
      </c>
    </row>
    <row r="309" spans="1:65" s="2" customFormat="1" ht="24.2" customHeight="1">
      <c r="A309" s="35"/>
      <c r="B309" s="36"/>
      <c r="C309" s="179" t="s">
        <v>479</v>
      </c>
      <c r="D309" s="179" t="s">
        <v>161</v>
      </c>
      <c r="E309" s="180" t="s">
        <v>480</v>
      </c>
      <c r="F309" s="181" t="s">
        <v>481</v>
      </c>
      <c r="G309" s="182" t="s">
        <v>164</v>
      </c>
      <c r="H309" s="183">
        <v>1</v>
      </c>
      <c r="I309" s="184"/>
      <c r="J309" s="185">
        <f>ROUND(I309*H309,2)</f>
        <v>0</v>
      </c>
      <c r="K309" s="181" t="s">
        <v>165</v>
      </c>
      <c r="L309" s="40"/>
      <c r="M309" s="186" t="s">
        <v>19</v>
      </c>
      <c r="N309" s="187" t="s">
        <v>44</v>
      </c>
      <c r="O309" s="65"/>
      <c r="P309" s="188">
        <f>O309*H309</f>
        <v>0</v>
      </c>
      <c r="Q309" s="188">
        <v>0</v>
      </c>
      <c r="R309" s="188">
        <f>Q309*H309</f>
        <v>0</v>
      </c>
      <c r="S309" s="188">
        <v>0.6</v>
      </c>
      <c r="T309" s="189">
        <f>S309*H309</f>
        <v>0.6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90" t="s">
        <v>166</v>
      </c>
      <c r="AT309" s="190" t="s">
        <v>161</v>
      </c>
      <c r="AU309" s="190" t="s">
        <v>82</v>
      </c>
      <c r="AY309" s="18" t="s">
        <v>159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8" t="s">
        <v>80</v>
      </c>
      <c r="BK309" s="191">
        <f>ROUND(I309*H309,2)</f>
        <v>0</v>
      </c>
      <c r="BL309" s="18" t="s">
        <v>166</v>
      </c>
      <c r="BM309" s="190" t="s">
        <v>482</v>
      </c>
    </row>
    <row r="310" spans="1:65" s="2" customFormat="1" ht="39">
      <c r="A310" s="35"/>
      <c r="B310" s="36"/>
      <c r="C310" s="37"/>
      <c r="D310" s="192" t="s">
        <v>168</v>
      </c>
      <c r="E310" s="37"/>
      <c r="F310" s="193" t="s">
        <v>483</v>
      </c>
      <c r="G310" s="37"/>
      <c r="H310" s="37"/>
      <c r="I310" s="194"/>
      <c r="J310" s="37"/>
      <c r="K310" s="37"/>
      <c r="L310" s="40"/>
      <c r="M310" s="195"/>
      <c r="N310" s="196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168</v>
      </c>
      <c r="AU310" s="18" t="s">
        <v>82</v>
      </c>
    </row>
    <row r="311" spans="1:65" s="2" customFormat="1" ht="11.25">
      <c r="A311" s="35"/>
      <c r="B311" s="36"/>
      <c r="C311" s="37"/>
      <c r="D311" s="197" t="s">
        <v>170</v>
      </c>
      <c r="E311" s="37"/>
      <c r="F311" s="198" t="s">
        <v>484</v>
      </c>
      <c r="G311" s="37"/>
      <c r="H311" s="37"/>
      <c r="I311" s="194"/>
      <c r="J311" s="37"/>
      <c r="K311" s="37"/>
      <c r="L311" s="40"/>
      <c r="M311" s="195"/>
      <c r="N311" s="196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170</v>
      </c>
      <c r="AU311" s="18" t="s">
        <v>82</v>
      </c>
    </row>
    <row r="312" spans="1:65" s="13" customFormat="1" ht="11.25">
      <c r="B312" s="199"/>
      <c r="C312" s="200"/>
      <c r="D312" s="192" t="s">
        <v>172</v>
      </c>
      <c r="E312" s="201" t="s">
        <v>19</v>
      </c>
      <c r="F312" s="202" t="s">
        <v>485</v>
      </c>
      <c r="G312" s="200"/>
      <c r="H312" s="201" t="s">
        <v>19</v>
      </c>
      <c r="I312" s="203"/>
      <c r="J312" s="200"/>
      <c r="K312" s="200"/>
      <c r="L312" s="204"/>
      <c r="M312" s="205"/>
      <c r="N312" s="206"/>
      <c r="O312" s="206"/>
      <c r="P312" s="206"/>
      <c r="Q312" s="206"/>
      <c r="R312" s="206"/>
      <c r="S312" s="206"/>
      <c r="T312" s="207"/>
      <c r="AT312" s="208" t="s">
        <v>172</v>
      </c>
      <c r="AU312" s="208" t="s">
        <v>82</v>
      </c>
      <c r="AV312" s="13" t="s">
        <v>80</v>
      </c>
      <c r="AW312" s="13" t="s">
        <v>35</v>
      </c>
      <c r="AX312" s="13" t="s">
        <v>73</v>
      </c>
      <c r="AY312" s="208" t="s">
        <v>159</v>
      </c>
    </row>
    <row r="313" spans="1:65" s="14" customFormat="1" ht="11.25">
      <c r="B313" s="209"/>
      <c r="C313" s="210"/>
      <c r="D313" s="192" t="s">
        <v>172</v>
      </c>
      <c r="E313" s="211" t="s">
        <v>19</v>
      </c>
      <c r="F313" s="212" t="s">
        <v>486</v>
      </c>
      <c r="G313" s="210"/>
      <c r="H313" s="213">
        <v>1</v>
      </c>
      <c r="I313" s="214"/>
      <c r="J313" s="210"/>
      <c r="K313" s="210"/>
      <c r="L313" s="215"/>
      <c r="M313" s="216"/>
      <c r="N313" s="217"/>
      <c r="O313" s="217"/>
      <c r="P313" s="217"/>
      <c r="Q313" s="217"/>
      <c r="R313" s="217"/>
      <c r="S313" s="217"/>
      <c r="T313" s="218"/>
      <c r="AT313" s="219" t="s">
        <v>172</v>
      </c>
      <c r="AU313" s="219" t="s">
        <v>82</v>
      </c>
      <c r="AV313" s="14" t="s">
        <v>82</v>
      </c>
      <c r="AW313" s="14" t="s">
        <v>35</v>
      </c>
      <c r="AX313" s="14" t="s">
        <v>73</v>
      </c>
      <c r="AY313" s="219" t="s">
        <v>159</v>
      </c>
    </row>
    <row r="314" spans="1:65" s="15" customFormat="1" ht="11.25">
      <c r="B314" s="220"/>
      <c r="C314" s="221"/>
      <c r="D314" s="192" t="s">
        <v>172</v>
      </c>
      <c r="E314" s="222" t="s">
        <v>19</v>
      </c>
      <c r="F314" s="223" t="s">
        <v>175</v>
      </c>
      <c r="G314" s="221"/>
      <c r="H314" s="224">
        <v>1</v>
      </c>
      <c r="I314" s="225"/>
      <c r="J314" s="221"/>
      <c r="K314" s="221"/>
      <c r="L314" s="226"/>
      <c r="M314" s="227"/>
      <c r="N314" s="228"/>
      <c r="O314" s="228"/>
      <c r="P314" s="228"/>
      <c r="Q314" s="228"/>
      <c r="R314" s="228"/>
      <c r="S314" s="228"/>
      <c r="T314" s="229"/>
      <c r="AT314" s="230" t="s">
        <v>172</v>
      </c>
      <c r="AU314" s="230" t="s">
        <v>82</v>
      </c>
      <c r="AV314" s="15" t="s">
        <v>166</v>
      </c>
      <c r="AW314" s="15" t="s">
        <v>35</v>
      </c>
      <c r="AX314" s="15" t="s">
        <v>80</v>
      </c>
      <c r="AY314" s="230" t="s">
        <v>159</v>
      </c>
    </row>
    <row r="315" spans="1:65" s="12" customFormat="1" ht="22.9" customHeight="1">
      <c r="B315" s="163"/>
      <c r="C315" s="164"/>
      <c r="D315" s="165" t="s">
        <v>72</v>
      </c>
      <c r="E315" s="177" t="s">
        <v>487</v>
      </c>
      <c r="F315" s="177" t="s">
        <v>488</v>
      </c>
      <c r="G315" s="164"/>
      <c r="H315" s="164"/>
      <c r="I315" s="167"/>
      <c r="J315" s="178">
        <f>BK315</f>
        <v>0</v>
      </c>
      <c r="K315" s="164"/>
      <c r="L315" s="169"/>
      <c r="M315" s="170"/>
      <c r="N315" s="171"/>
      <c r="O315" s="171"/>
      <c r="P315" s="172">
        <f>SUM(P316:P342)</f>
        <v>0</v>
      </c>
      <c r="Q315" s="171"/>
      <c r="R315" s="172">
        <f>SUM(R316:R342)</f>
        <v>0</v>
      </c>
      <c r="S315" s="171"/>
      <c r="T315" s="173">
        <f>SUM(T316:T342)</f>
        <v>0</v>
      </c>
      <c r="AR315" s="174" t="s">
        <v>80</v>
      </c>
      <c r="AT315" s="175" t="s">
        <v>72</v>
      </c>
      <c r="AU315" s="175" t="s">
        <v>80</v>
      </c>
      <c r="AY315" s="174" t="s">
        <v>159</v>
      </c>
      <c r="BK315" s="176">
        <f>SUM(BK316:BK342)</f>
        <v>0</v>
      </c>
    </row>
    <row r="316" spans="1:65" s="2" customFormat="1" ht="33" customHeight="1">
      <c r="A316" s="35"/>
      <c r="B316" s="36"/>
      <c r="C316" s="179" t="s">
        <v>489</v>
      </c>
      <c r="D316" s="179" t="s">
        <v>161</v>
      </c>
      <c r="E316" s="180" t="s">
        <v>490</v>
      </c>
      <c r="F316" s="181" t="s">
        <v>491</v>
      </c>
      <c r="G316" s="182" t="s">
        <v>222</v>
      </c>
      <c r="H316" s="183">
        <v>8.1170000000000009</v>
      </c>
      <c r="I316" s="184"/>
      <c r="J316" s="185">
        <f>ROUND(I316*H316,2)</f>
        <v>0</v>
      </c>
      <c r="K316" s="181" t="s">
        <v>165</v>
      </c>
      <c r="L316" s="40"/>
      <c r="M316" s="186" t="s">
        <v>19</v>
      </c>
      <c r="N316" s="187" t="s">
        <v>44</v>
      </c>
      <c r="O316" s="65"/>
      <c r="P316" s="188">
        <f>O316*H316</f>
        <v>0</v>
      </c>
      <c r="Q316" s="188">
        <v>0</v>
      </c>
      <c r="R316" s="188">
        <f>Q316*H316</f>
        <v>0</v>
      </c>
      <c r="S316" s="188">
        <v>0</v>
      </c>
      <c r="T316" s="18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0" t="s">
        <v>166</v>
      </c>
      <c r="AT316" s="190" t="s">
        <v>161</v>
      </c>
      <c r="AU316" s="190" t="s">
        <v>82</v>
      </c>
      <c r="AY316" s="18" t="s">
        <v>159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8" t="s">
        <v>80</v>
      </c>
      <c r="BK316" s="191">
        <f>ROUND(I316*H316,2)</f>
        <v>0</v>
      </c>
      <c r="BL316" s="18" t="s">
        <v>166</v>
      </c>
      <c r="BM316" s="190" t="s">
        <v>492</v>
      </c>
    </row>
    <row r="317" spans="1:65" s="2" customFormat="1" ht="29.25">
      <c r="A317" s="35"/>
      <c r="B317" s="36"/>
      <c r="C317" s="37"/>
      <c r="D317" s="192" t="s">
        <v>168</v>
      </c>
      <c r="E317" s="37"/>
      <c r="F317" s="193" t="s">
        <v>493</v>
      </c>
      <c r="G317" s="37"/>
      <c r="H317" s="37"/>
      <c r="I317" s="194"/>
      <c r="J317" s="37"/>
      <c r="K317" s="37"/>
      <c r="L317" s="40"/>
      <c r="M317" s="195"/>
      <c r="N317" s="196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168</v>
      </c>
      <c r="AU317" s="18" t="s">
        <v>82</v>
      </c>
    </row>
    <row r="318" spans="1:65" s="2" customFormat="1" ht="11.25">
      <c r="A318" s="35"/>
      <c r="B318" s="36"/>
      <c r="C318" s="37"/>
      <c r="D318" s="197" t="s">
        <v>170</v>
      </c>
      <c r="E318" s="37"/>
      <c r="F318" s="198" t="s">
        <v>494</v>
      </c>
      <c r="G318" s="37"/>
      <c r="H318" s="37"/>
      <c r="I318" s="194"/>
      <c r="J318" s="37"/>
      <c r="K318" s="37"/>
      <c r="L318" s="40"/>
      <c r="M318" s="195"/>
      <c r="N318" s="196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170</v>
      </c>
      <c r="AU318" s="18" t="s">
        <v>82</v>
      </c>
    </row>
    <row r="319" spans="1:65" s="2" customFormat="1" ht="24.2" customHeight="1">
      <c r="A319" s="35"/>
      <c r="B319" s="36"/>
      <c r="C319" s="179" t="s">
        <v>495</v>
      </c>
      <c r="D319" s="179" t="s">
        <v>161</v>
      </c>
      <c r="E319" s="180" t="s">
        <v>496</v>
      </c>
      <c r="F319" s="181" t="s">
        <v>497</v>
      </c>
      <c r="G319" s="182" t="s">
        <v>222</v>
      </c>
      <c r="H319" s="183">
        <v>97.373999999999995</v>
      </c>
      <c r="I319" s="184"/>
      <c r="J319" s="185">
        <f>ROUND(I319*H319,2)</f>
        <v>0</v>
      </c>
      <c r="K319" s="181" t="s">
        <v>165</v>
      </c>
      <c r="L319" s="40"/>
      <c r="M319" s="186" t="s">
        <v>19</v>
      </c>
      <c r="N319" s="187" t="s">
        <v>44</v>
      </c>
      <c r="O319" s="65"/>
      <c r="P319" s="188">
        <f>O319*H319</f>
        <v>0</v>
      </c>
      <c r="Q319" s="188">
        <v>0</v>
      </c>
      <c r="R319" s="188">
        <f>Q319*H319</f>
        <v>0</v>
      </c>
      <c r="S319" s="188">
        <v>0</v>
      </c>
      <c r="T319" s="189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0" t="s">
        <v>166</v>
      </c>
      <c r="AT319" s="190" t="s">
        <v>161</v>
      </c>
      <c r="AU319" s="190" t="s">
        <v>82</v>
      </c>
      <c r="AY319" s="18" t="s">
        <v>159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8" t="s">
        <v>80</v>
      </c>
      <c r="BK319" s="191">
        <f>ROUND(I319*H319,2)</f>
        <v>0</v>
      </c>
      <c r="BL319" s="18" t="s">
        <v>166</v>
      </c>
      <c r="BM319" s="190" t="s">
        <v>498</v>
      </c>
    </row>
    <row r="320" spans="1:65" s="2" customFormat="1" ht="29.25">
      <c r="A320" s="35"/>
      <c r="B320" s="36"/>
      <c r="C320" s="37"/>
      <c r="D320" s="192" t="s">
        <v>168</v>
      </c>
      <c r="E320" s="37"/>
      <c r="F320" s="193" t="s">
        <v>499</v>
      </c>
      <c r="G320" s="37"/>
      <c r="H320" s="37"/>
      <c r="I320" s="194"/>
      <c r="J320" s="37"/>
      <c r="K320" s="37"/>
      <c r="L320" s="40"/>
      <c r="M320" s="195"/>
      <c r="N320" s="196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168</v>
      </c>
      <c r="AU320" s="18" t="s">
        <v>82</v>
      </c>
    </row>
    <row r="321" spans="1:65" s="2" customFormat="1" ht="11.25">
      <c r="A321" s="35"/>
      <c r="B321" s="36"/>
      <c r="C321" s="37"/>
      <c r="D321" s="197" t="s">
        <v>170</v>
      </c>
      <c r="E321" s="37"/>
      <c r="F321" s="198" t="s">
        <v>500</v>
      </c>
      <c r="G321" s="37"/>
      <c r="H321" s="37"/>
      <c r="I321" s="194"/>
      <c r="J321" s="37"/>
      <c r="K321" s="37"/>
      <c r="L321" s="40"/>
      <c r="M321" s="195"/>
      <c r="N321" s="196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170</v>
      </c>
      <c r="AU321" s="18" t="s">
        <v>82</v>
      </c>
    </row>
    <row r="322" spans="1:65" s="13" customFormat="1" ht="11.25">
      <c r="B322" s="199"/>
      <c r="C322" s="200"/>
      <c r="D322" s="192" t="s">
        <v>172</v>
      </c>
      <c r="E322" s="201" t="s">
        <v>19</v>
      </c>
      <c r="F322" s="202" t="s">
        <v>501</v>
      </c>
      <c r="G322" s="200"/>
      <c r="H322" s="201" t="s">
        <v>19</v>
      </c>
      <c r="I322" s="203"/>
      <c r="J322" s="200"/>
      <c r="K322" s="200"/>
      <c r="L322" s="204"/>
      <c r="M322" s="205"/>
      <c r="N322" s="206"/>
      <c r="O322" s="206"/>
      <c r="P322" s="206"/>
      <c r="Q322" s="206"/>
      <c r="R322" s="206"/>
      <c r="S322" s="206"/>
      <c r="T322" s="207"/>
      <c r="AT322" s="208" t="s">
        <v>172</v>
      </c>
      <c r="AU322" s="208" t="s">
        <v>82</v>
      </c>
      <c r="AV322" s="13" t="s">
        <v>80</v>
      </c>
      <c r="AW322" s="13" t="s">
        <v>35</v>
      </c>
      <c r="AX322" s="13" t="s">
        <v>73</v>
      </c>
      <c r="AY322" s="208" t="s">
        <v>159</v>
      </c>
    </row>
    <row r="323" spans="1:65" s="14" customFormat="1" ht="11.25">
      <c r="B323" s="209"/>
      <c r="C323" s="210"/>
      <c r="D323" s="192" t="s">
        <v>172</v>
      </c>
      <c r="E323" s="211" t="s">
        <v>19</v>
      </c>
      <c r="F323" s="212" t="s">
        <v>502</v>
      </c>
      <c r="G323" s="210"/>
      <c r="H323" s="213">
        <v>97.373999999999995</v>
      </c>
      <c r="I323" s="214"/>
      <c r="J323" s="210"/>
      <c r="K323" s="210"/>
      <c r="L323" s="215"/>
      <c r="M323" s="216"/>
      <c r="N323" s="217"/>
      <c r="O323" s="217"/>
      <c r="P323" s="217"/>
      <c r="Q323" s="217"/>
      <c r="R323" s="217"/>
      <c r="S323" s="217"/>
      <c r="T323" s="218"/>
      <c r="AT323" s="219" t="s">
        <v>172</v>
      </c>
      <c r="AU323" s="219" t="s">
        <v>82</v>
      </c>
      <c r="AV323" s="14" t="s">
        <v>82</v>
      </c>
      <c r="AW323" s="14" t="s">
        <v>35</v>
      </c>
      <c r="AX323" s="14" t="s">
        <v>73</v>
      </c>
      <c r="AY323" s="219" t="s">
        <v>159</v>
      </c>
    </row>
    <row r="324" spans="1:65" s="15" customFormat="1" ht="11.25">
      <c r="B324" s="220"/>
      <c r="C324" s="221"/>
      <c r="D324" s="192" t="s">
        <v>172</v>
      </c>
      <c r="E324" s="222" t="s">
        <v>19</v>
      </c>
      <c r="F324" s="223" t="s">
        <v>175</v>
      </c>
      <c r="G324" s="221"/>
      <c r="H324" s="224">
        <v>97.373999999999995</v>
      </c>
      <c r="I324" s="225"/>
      <c r="J324" s="221"/>
      <c r="K324" s="221"/>
      <c r="L324" s="226"/>
      <c r="M324" s="227"/>
      <c r="N324" s="228"/>
      <c r="O324" s="228"/>
      <c r="P324" s="228"/>
      <c r="Q324" s="228"/>
      <c r="R324" s="228"/>
      <c r="S324" s="228"/>
      <c r="T324" s="229"/>
      <c r="AT324" s="230" t="s">
        <v>172</v>
      </c>
      <c r="AU324" s="230" t="s">
        <v>82</v>
      </c>
      <c r="AV324" s="15" t="s">
        <v>166</v>
      </c>
      <c r="AW324" s="15" t="s">
        <v>35</v>
      </c>
      <c r="AX324" s="15" t="s">
        <v>80</v>
      </c>
      <c r="AY324" s="230" t="s">
        <v>159</v>
      </c>
    </row>
    <row r="325" spans="1:65" s="2" customFormat="1" ht="16.5" customHeight="1">
      <c r="A325" s="35"/>
      <c r="B325" s="36"/>
      <c r="C325" s="179" t="s">
        <v>503</v>
      </c>
      <c r="D325" s="179" t="s">
        <v>161</v>
      </c>
      <c r="E325" s="180" t="s">
        <v>504</v>
      </c>
      <c r="F325" s="181" t="s">
        <v>505</v>
      </c>
      <c r="G325" s="182" t="s">
        <v>222</v>
      </c>
      <c r="H325" s="183">
        <v>8.1170000000000009</v>
      </c>
      <c r="I325" s="184"/>
      <c r="J325" s="185">
        <f>ROUND(I325*H325,2)</f>
        <v>0</v>
      </c>
      <c r="K325" s="181" t="s">
        <v>165</v>
      </c>
      <c r="L325" s="40"/>
      <c r="M325" s="186" t="s">
        <v>19</v>
      </c>
      <c r="N325" s="187" t="s">
        <v>44</v>
      </c>
      <c r="O325" s="65"/>
      <c r="P325" s="188">
        <f>O325*H325</f>
        <v>0</v>
      </c>
      <c r="Q325" s="188">
        <v>0</v>
      </c>
      <c r="R325" s="188">
        <f>Q325*H325</f>
        <v>0</v>
      </c>
      <c r="S325" s="188">
        <v>0</v>
      </c>
      <c r="T325" s="189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0" t="s">
        <v>166</v>
      </c>
      <c r="AT325" s="190" t="s">
        <v>161</v>
      </c>
      <c r="AU325" s="190" t="s">
        <v>82</v>
      </c>
      <c r="AY325" s="18" t="s">
        <v>159</v>
      </c>
      <c r="BE325" s="191">
        <f>IF(N325="základní",J325,0)</f>
        <v>0</v>
      </c>
      <c r="BF325" s="191">
        <f>IF(N325="snížená",J325,0)</f>
        <v>0</v>
      </c>
      <c r="BG325" s="191">
        <f>IF(N325="zákl. přenesená",J325,0)</f>
        <v>0</v>
      </c>
      <c r="BH325" s="191">
        <f>IF(N325="sníž. přenesená",J325,0)</f>
        <v>0</v>
      </c>
      <c r="BI325" s="191">
        <f>IF(N325="nulová",J325,0)</f>
        <v>0</v>
      </c>
      <c r="BJ325" s="18" t="s">
        <v>80</v>
      </c>
      <c r="BK325" s="191">
        <f>ROUND(I325*H325,2)</f>
        <v>0</v>
      </c>
      <c r="BL325" s="18" t="s">
        <v>166</v>
      </c>
      <c r="BM325" s="190" t="s">
        <v>506</v>
      </c>
    </row>
    <row r="326" spans="1:65" s="2" customFormat="1" ht="29.25">
      <c r="A326" s="35"/>
      <c r="B326" s="36"/>
      <c r="C326" s="37"/>
      <c r="D326" s="192" t="s">
        <v>168</v>
      </c>
      <c r="E326" s="37"/>
      <c r="F326" s="193" t="s">
        <v>507</v>
      </c>
      <c r="G326" s="37"/>
      <c r="H326" s="37"/>
      <c r="I326" s="194"/>
      <c r="J326" s="37"/>
      <c r="K326" s="37"/>
      <c r="L326" s="40"/>
      <c r="M326" s="195"/>
      <c r="N326" s="196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168</v>
      </c>
      <c r="AU326" s="18" t="s">
        <v>82</v>
      </c>
    </row>
    <row r="327" spans="1:65" s="2" customFormat="1" ht="11.25">
      <c r="A327" s="35"/>
      <c r="B327" s="36"/>
      <c r="C327" s="37"/>
      <c r="D327" s="197" t="s">
        <v>170</v>
      </c>
      <c r="E327" s="37"/>
      <c r="F327" s="198" t="s">
        <v>508</v>
      </c>
      <c r="G327" s="37"/>
      <c r="H327" s="37"/>
      <c r="I327" s="194"/>
      <c r="J327" s="37"/>
      <c r="K327" s="37"/>
      <c r="L327" s="40"/>
      <c r="M327" s="195"/>
      <c r="N327" s="196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170</v>
      </c>
      <c r="AU327" s="18" t="s">
        <v>82</v>
      </c>
    </row>
    <row r="328" spans="1:65" s="2" customFormat="1" ht="24.2" customHeight="1">
      <c r="A328" s="35"/>
      <c r="B328" s="36"/>
      <c r="C328" s="179" t="s">
        <v>509</v>
      </c>
      <c r="D328" s="179" t="s">
        <v>161</v>
      </c>
      <c r="E328" s="180" t="s">
        <v>510</v>
      </c>
      <c r="F328" s="181" t="s">
        <v>511</v>
      </c>
      <c r="G328" s="182" t="s">
        <v>222</v>
      </c>
      <c r="H328" s="183">
        <v>8.1170000000000009</v>
      </c>
      <c r="I328" s="184"/>
      <c r="J328" s="185">
        <f>ROUND(I328*H328,2)</f>
        <v>0</v>
      </c>
      <c r="K328" s="181" t="s">
        <v>165</v>
      </c>
      <c r="L328" s="40"/>
      <c r="M328" s="186" t="s">
        <v>19</v>
      </c>
      <c r="N328" s="187" t="s">
        <v>44</v>
      </c>
      <c r="O328" s="65"/>
      <c r="P328" s="188">
        <f>O328*H328</f>
        <v>0</v>
      </c>
      <c r="Q328" s="188">
        <v>0</v>
      </c>
      <c r="R328" s="188">
        <f>Q328*H328</f>
        <v>0</v>
      </c>
      <c r="S328" s="188">
        <v>0</v>
      </c>
      <c r="T328" s="189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0" t="s">
        <v>166</v>
      </c>
      <c r="AT328" s="190" t="s">
        <v>161</v>
      </c>
      <c r="AU328" s="190" t="s">
        <v>82</v>
      </c>
      <c r="AY328" s="18" t="s">
        <v>159</v>
      </c>
      <c r="BE328" s="191">
        <f>IF(N328="základní",J328,0)</f>
        <v>0</v>
      </c>
      <c r="BF328" s="191">
        <f>IF(N328="snížená",J328,0)</f>
        <v>0</v>
      </c>
      <c r="BG328" s="191">
        <f>IF(N328="zákl. přenesená",J328,0)</f>
        <v>0</v>
      </c>
      <c r="BH328" s="191">
        <f>IF(N328="sníž. přenesená",J328,0)</f>
        <v>0</v>
      </c>
      <c r="BI328" s="191">
        <f>IF(N328="nulová",J328,0)</f>
        <v>0</v>
      </c>
      <c r="BJ328" s="18" t="s">
        <v>80</v>
      </c>
      <c r="BK328" s="191">
        <f>ROUND(I328*H328,2)</f>
        <v>0</v>
      </c>
      <c r="BL328" s="18" t="s">
        <v>166</v>
      </c>
      <c r="BM328" s="190" t="s">
        <v>512</v>
      </c>
    </row>
    <row r="329" spans="1:65" s="2" customFormat="1" ht="19.5">
      <c r="A329" s="35"/>
      <c r="B329" s="36"/>
      <c r="C329" s="37"/>
      <c r="D329" s="192" t="s">
        <v>168</v>
      </c>
      <c r="E329" s="37"/>
      <c r="F329" s="193" t="s">
        <v>513</v>
      </c>
      <c r="G329" s="37"/>
      <c r="H329" s="37"/>
      <c r="I329" s="194"/>
      <c r="J329" s="37"/>
      <c r="K329" s="37"/>
      <c r="L329" s="40"/>
      <c r="M329" s="195"/>
      <c r="N329" s="196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168</v>
      </c>
      <c r="AU329" s="18" t="s">
        <v>82</v>
      </c>
    </row>
    <row r="330" spans="1:65" s="2" customFormat="1" ht="11.25">
      <c r="A330" s="35"/>
      <c r="B330" s="36"/>
      <c r="C330" s="37"/>
      <c r="D330" s="197" t="s">
        <v>170</v>
      </c>
      <c r="E330" s="37"/>
      <c r="F330" s="198" t="s">
        <v>514</v>
      </c>
      <c r="G330" s="37"/>
      <c r="H330" s="37"/>
      <c r="I330" s="194"/>
      <c r="J330" s="37"/>
      <c r="K330" s="37"/>
      <c r="L330" s="40"/>
      <c r="M330" s="195"/>
      <c r="N330" s="196"/>
      <c r="O330" s="65"/>
      <c r="P330" s="65"/>
      <c r="Q330" s="65"/>
      <c r="R330" s="65"/>
      <c r="S330" s="65"/>
      <c r="T330" s="66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170</v>
      </c>
      <c r="AU330" s="18" t="s">
        <v>82</v>
      </c>
    </row>
    <row r="331" spans="1:65" s="2" customFormat="1" ht="16.5" customHeight="1">
      <c r="A331" s="35"/>
      <c r="B331" s="36"/>
      <c r="C331" s="179" t="s">
        <v>515</v>
      </c>
      <c r="D331" s="179" t="s">
        <v>161</v>
      </c>
      <c r="E331" s="180" t="s">
        <v>516</v>
      </c>
      <c r="F331" s="181" t="s">
        <v>517</v>
      </c>
      <c r="G331" s="182" t="s">
        <v>222</v>
      </c>
      <c r="H331" s="183">
        <v>129.87200000000001</v>
      </c>
      <c r="I331" s="184"/>
      <c r="J331" s="185">
        <f>ROUND(I331*H331,2)</f>
        <v>0</v>
      </c>
      <c r="K331" s="181" t="s">
        <v>165</v>
      </c>
      <c r="L331" s="40"/>
      <c r="M331" s="186" t="s">
        <v>19</v>
      </c>
      <c r="N331" s="187" t="s">
        <v>44</v>
      </c>
      <c r="O331" s="65"/>
      <c r="P331" s="188">
        <f>O331*H331</f>
        <v>0</v>
      </c>
      <c r="Q331" s="188">
        <v>0</v>
      </c>
      <c r="R331" s="188">
        <f>Q331*H331</f>
        <v>0</v>
      </c>
      <c r="S331" s="188">
        <v>0</v>
      </c>
      <c r="T331" s="189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0" t="s">
        <v>166</v>
      </c>
      <c r="AT331" s="190" t="s">
        <v>161</v>
      </c>
      <c r="AU331" s="190" t="s">
        <v>82</v>
      </c>
      <c r="AY331" s="18" t="s">
        <v>159</v>
      </c>
      <c r="BE331" s="191">
        <f>IF(N331="základní",J331,0)</f>
        <v>0</v>
      </c>
      <c r="BF331" s="191">
        <f>IF(N331="snížená",J331,0)</f>
        <v>0</v>
      </c>
      <c r="BG331" s="191">
        <f>IF(N331="zákl. přenesená",J331,0)</f>
        <v>0</v>
      </c>
      <c r="BH331" s="191">
        <f>IF(N331="sníž. přenesená",J331,0)</f>
        <v>0</v>
      </c>
      <c r="BI331" s="191">
        <f>IF(N331="nulová",J331,0)</f>
        <v>0</v>
      </c>
      <c r="BJ331" s="18" t="s">
        <v>80</v>
      </c>
      <c r="BK331" s="191">
        <f>ROUND(I331*H331,2)</f>
        <v>0</v>
      </c>
      <c r="BL331" s="18" t="s">
        <v>166</v>
      </c>
      <c r="BM331" s="190" t="s">
        <v>518</v>
      </c>
    </row>
    <row r="332" spans="1:65" s="2" customFormat="1" ht="29.25">
      <c r="A332" s="35"/>
      <c r="B332" s="36"/>
      <c r="C332" s="37"/>
      <c r="D332" s="192" t="s">
        <v>168</v>
      </c>
      <c r="E332" s="37"/>
      <c r="F332" s="193" t="s">
        <v>519</v>
      </c>
      <c r="G332" s="37"/>
      <c r="H332" s="37"/>
      <c r="I332" s="194"/>
      <c r="J332" s="37"/>
      <c r="K332" s="37"/>
      <c r="L332" s="40"/>
      <c r="M332" s="195"/>
      <c r="N332" s="196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168</v>
      </c>
      <c r="AU332" s="18" t="s">
        <v>82</v>
      </c>
    </row>
    <row r="333" spans="1:65" s="2" customFormat="1" ht="11.25">
      <c r="A333" s="35"/>
      <c r="B333" s="36"/>
      <c r="C333" s="37"/>
      <c r="D333" s="197" t="s">
        <v>170</v>
      </c>
      <c r="E333" s="37"/>
      <c r="F333" s="198" t="s">
        <v>520</v>
      </c>
      <c r="G333" s="37"/>
      <c r="H333" s="37"/>
      <c r="I333" s="194"/>
      <c r="J333" s="37"/>
      <c r="K333" s="37"/>
      <c r="L333" s="40"/>
      <c r="M333" s="195"/>
      <c r="N333" s="196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170</v>
      </c>
      <c r="AU333" s="18" t="s">
        <v>82</v>
      </c>
    </row>
    <row r="334" spans="1:65" s="13" customFormat="1" ht="11.25">
      <c r="B334" s="199"/>
      <c r="C334" s="200"/>
      <c r="D334" s="192" t="s">
        <v>172</v>
      </c>
      <c r="E334" s="201" t="s">
        <v>19</v>
      </c>
      <c r="F334" s="202" t="s">
        <v>521</v>
      </c>
      <c r="G334" s="200"/>
      <c r="H334" s="201" t="s">
        <v>19</v>
      </c>
      <c r="I334" s="203"/>
      <c r="J334" s="200"/>
      <c r="K334" s="200"/>
      <c r="L334" s="204"/>
      <c r="M334" s="205"/>
      <c r="N334" s="206"/>
      <c r="O334" s="206"/>
      <c r="P334" s="206"/>
      <c r="Q334" s="206"/>
      <c r="R334" s="206"/>
      <c r="S334" s="206"/>
      <c r="T334" s="207"/>
      <c r="AT334" s="208" t="s">
        <v>172</v>
      </c>
      <c r="AU334" s="208" t="s">
        <v>82</v>
      </c>
      <c r="AV334" s="13" t="s">
        <v>80</v>
      </c>
      <c r="AW334" s="13" t="s">
        <v>35</v>
      </c>
      <c r="AX334" s="13" t="s">
        <v>73</v>
      </c>
      <c r="AY334" s="208" t="s">
        <v>159</v>
      </c>
    </row>
    <row r="335" spans="1:65" s="14" customFormat="1" ht="11.25">
      <c r="B335" s="209"/>
      <c r="C335" s="210"/>
      <c r="D335" s="192" t="s">
        <v>172</v>
      </c>
      <c r="E335" s="211" t="s">
        <v>19</v>
      </c>
      <c r="F335" s="212" t="s">
        <v>522</v>
      </c>
      <c r="G335" s="210"/>
      <c r="H335" s="213">
        <v>129.87200000000001</v>
      </c>
      <c r="I335" s="214"/>
      <c r="J335" s="210"/>
      <c r="K335" s="210"/>
      <c r="L335" s="215"/>
      <c r="M335" s="216"/>
      <c r="N335" s="217"/>
      <c r="O335" s="217"/>
      <c r="P335" s="217"/>
      <c r="Q335" s="217"/>
      <c r="R335" s="217"/>
      <c r="S335" s="217"/>
      <c r="T335" s="218"/>
      <c r="AT335" s="219" t="s">
        <v>172</v>
      </c>
      <c r="AU335" s="219" t="s">
        <v>82</v>
      </c>
      <c r="AV335" s="14" t="s">
        <v>82</v>
      </c>
      <c r="AW335" s="14" t="s">
        <v>35</v>
      </c>
      <c r="AX335" s="14" t="s">
        <v>73</v>
      </c>
      <c r="AY335" s="219" t="s">
        <v>159</v>
      </c>
    </row>
    <row r="336" spans="1:65" s="15" customFormat="1" ht="11.25">
      <c r="B336" s="220"/>
      <c r="C336" s="221"/>
      <c r="D336" s="192" t="s">
        <v>172</v>
      </c>
      <c r="E336" s="222" t="s">
        <v>19</v>
      </c>
      <c r="F336" s="223" t="s">
        <v>175</v>
      </c>
      <c r="G336" s="221"/>
      <c r="H336" s="224">
        <v>129.87200000000001</v>
      </c>
      <c r="I336" s="225"/>
      <c r="J336" s="221"/>
      <c r="K336" s="221"/>
      <c r="L336" s="226"/>
      <c r="M336" s="227"/>
      <c r="N336" s="228"/>
      <c r="O336" s="228"/>
      <c r="P336" s="228"/>
      <c r="Q336" s="228"/>
      <c r="R336" s="228"/>
      <c r="S336" s="228"/>
      <c r="T336" s="229"/>
      <c r="AT336" s="230" t="s">
        <v>172</v>
      </c>
      <c r="AU336" s="230" t="s">
        <v>82</v>
      </c>
      <c r="AV336" s="15" t="s">
        <v>166</v>
      </c>
      <c r="AW336" s="15" t="s">
        <v>35</v>
      </c>
      <c r="AX336" s="15" t="s">
        <v>80</v>
      </c>
      <c r="AY336" s="230" t="s">
        <v>159</v>
      </c>
    </row>
    <row r="337" spans="1:65" s="2" customFormat="1" ht="16.5" customHeight="1">
      <c r="A337" s="35"/>
      <c r="B337" s="36"/>
      <c r="C337" s="179" t="s">
        <v>523</v>
      </c>
      <c r="D337" s="179" t="s">
        <v>161</v>
      </c>
      <c r="E337" s="180" t="s">
        <v>524</v>
      </c>
      <c r="F337" s="181" t="s">
        <v>525</v>
      </c>
      <c r="G337" s="182" t="s">
        <v>222</v>
      </c>
      <c r="H337" s="183">
        <v>8.1170000000000009</v>
      </c>
      <c r="I337" s="184"/>
      <c r="J337" s="185">
        <f>ROUND(I337*H337,2)</f>
        <v>0</v>
      </c>
      <c r="K337" s="181" t="s">
        <v>165</v>
      </c>
      <c r="L337" s="40"/>
      <c r="M337" s="186" t="s">
        <v>19</v>
      </c>
      <c r="N337" s="187" t="s">
        <v>44</v>
      </c>
      <c r="O337" s="65"/>
      <c r="P337" s="188">
        <f>O337*H337</f>
        <v>0</v>
      </c>
      <c r="Q337" s="188">
        <v>0</v>
      </c>
      <c r="R337" s="188">
        <f>Q337*H337</f>
        <v>0</v>
      </c>
      <c r="S337" s="188">
        <v>0</v>
      </c>
      <c r="T337" s="189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0" t="s">
        <v>166</v>
      </c>
      <c r="AT337" s="190" t="s">
        <v>161</v>
      </c>
      <c r="AU337" s="190" t="s">
        <v>82</v>
      </c>
      <c r="AY337" s="18" t="s">
        <v>159</v>
      </c>
      <c r="BE337" s="191">
        <f>IF(N337="základní",J337,0)</f>
        <v>0</v>
      </c>
      <c r="BF337" s="191">
        <f>IF(N337="snížená",J337,0)</f>
        <v>0</v>
      </c>
      <c r="BG337" s="191">
        <f>IF(N337="zákl. přenesená",J337,0)</f>
        <v>0</v>
      </c>
      <c r="BH337" s="191">
        <f>IF(N337="sníž. přenesená",J337,0)</f>
        <v>0</v>
      </c>
      <c r="BI337" s="191">
        <f>IF(N337="nulová",J337,0)</f>
        <v>0</v>
      </c>
      <c r="BJ337" s="18" t="s">
        <v>80</v>
      </c>
      <c r="BK337" s="191">
        <f>ROUND(I337*H337,2)</f>
        <v>0</v>
      </c>
      <c r="BL337" s="18" t="s">
        <v>166</v>
      </c>
      <c r="BM337" s="190" t="s">
        <v>526</v>
      </c>
    </row>
    <row r="338" spans="1:65" s="2" customFormat="1" ht="19.5">
      <c r="A338" s="35"/>
      <c r="B338" s="36"/>
      <c r="C338" s="37"/>
      <c r="D338" s="192" t="s">
        <v>168</v>
      </c>
      <c r="E338" s="37"/>
      <c r="F338" s="193" t="s">
        <v>527</v>
      </c>
      <c r="G338" s="37"/>
      <c r="H338" s="37"/>
      <c r="I338" s="194"/>
      <c r="J338" s="37"/>
      <c r="K338" s="37"/>
      <c r="L338" s="40"/>
      <c r="M338" s="195"/>
      <c r="N338" s="196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168</v>
      </c>
      <c r="AU338" s="18" t="s">
        <v>82</v>
      </c>
    </row>
    <row r="339" spans="1:65" s="2" customFormat="1" ht="11.25">
      <c r="A339" s="35"/>
      <c r="B339" s="36"/>
      <c r="C339" s="37"/>
      <c r="D339" s="197" t="s">
        <v>170</v>
      </c>
      <c r="E339" s="37"/>
      <c r="F339" s="198" t="s">
        <v>528</v>
      </c>
      <c r="G339" s="37"/>
      <c r="H339" s="37"/>
      <c r="I339" s="194"/>
      <c r="J339" s="37"/>
      <c r="K339" s="37"/>
      <c r="L339" s="40"/>
      <c r="M339" s="195"/>
      <c r="N339" s="196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170</v>
      </c>
      <c r="AU339" s="18" t="s">
        <v>82</v>
      </c>
    </row>
    <row r="340" spans="1:65" s="2" customFormat="1" ht="16.5" customHeight="1">
      <c r="A340" s="35"/>
      <c r="B340" s="36"/>
      <c r="C340" s="179" t="s">
        <v>529</v>
      </c>
      <c r="D340" s="179" t="s">
        <v>161</v>
      </c>
      <c r="E340" s="180" t="s">
        <v>530</v>
      </c>
      <c r="F340" s="181" t="s">
        <v>531</v>
      </c>
      <c r="G340" s="182" t="s">
        <v>222</v>
      </c>
      <c r="H340" s="183">
        <v>8.1170000000000009</v>
      </c>
      <c r="I340" s="184"/>
      <c r="J340" s="185">
        <f>ROUND(I340*H340,2)</f>
        <v>0</v>
      </c>
      <c r="K340" s="181" t="s">
        <v>165</v>
      </c>
      <c r="L340" s="40"/>
      <c r="M340" s="186" t="s">
        <v>19</v>
      </c>
      <c r="N340" s="187" t="s">
        <v>44</v>
      </c>
      <c r="O340" s="65"/>
      <c r="P340" s="188">
        <f>O340*H340</f>
        <v>0</v>
      </c>
      <c r="Q340" s="188">
        <v>0</v>
      </c>
      <c r="R340" s="188">
        <f>Q340*H340</f>
        <v>0</v>
      </c>
      <c r="S340" s="188">
        <v>0</v>
      </c>
      <c r="T340" s="189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90" t="s">
        <v>166</v>
      </c>
      <c r="AT340" s="190" t="s">
        <v>161</v>
      </c>
      <c r="AU340" s="190" t="s">
        <v>82</v>
      </c>
      <c r="AY340" s="18" t="s">
        <v>159</v>
      </c>
      <c r="BE340" s="191">
        <f>IF(N340="základní",J340,0)</f>
        <v>0</v>
      </c>
      <c r="BF340" s="191">
        <f>IF(N340="snížená",J340,0)</f>
        <v>0</v>
      </c>
      <c r="BG340" s="191">
        <f>IF(N340="zákl. přenesená",J340,0)</f>
        <v>0</v>
      </c>
      <c r="BH340" s="191">
        <f>IF(N340="sníž. přenesená",J340,0)</f>
        <v>0</v>
      </c>
      <c r="BI340" s="191">
        <f>IF(N340="nulová",J340,0)</f>
        <v>0</v>
      </c>
      <c r="BJ340" s="18" t="s">
        <v>80</v>
      </c>
      <c r="BK340" s="191">
        <f>ROUND(I340*H340,2)</f>
        <v>0</v>
      </c>
      <c r="BL340" s="18" t="s">
        <v>166</v>
      </c>
      <c r="BM340" s="190" t="s">
        <v>532</v>
      </c>
    </row>
    <row r="341" spans="1:65" s="2" customFormat="1" ht="19.5">
      <c r="A341" s="35"/>
      <c r="B341" s="36"/>
      <c r="C341" s="37"/>
      <c r="D341" s="192" t="s">
        <v>168</v>
      </c>
      <c r="E341" s="37"/>
      <c r="F341" s="193" t="s">
        <v>533</v>
      </c>
      <c r="G341" s="37"/>
      <c r="H341" s="37"/>
      <c r="I341" s="194"/>
      <c r="J341" s="37"/>
      <c r="K341" s="37"/>
      <c r="L341" s="40"/>
      <c r="M341" s="195"/>
      <c r="N341" s="196"/>
      <c r="O341" s="65"/>
      <c r="P341" s="65"/>
      <c r="Q341" s="65"/>
      <c r="R341" s="65"/>
      <c r="S341" s="65"/>
      <c r="T341" s="6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168</v>
      </c>
      <c r="AU341" s="18" t="s">
        <v>82</v>
      </c>
    </row>
    <row r="342" spans="1:65" s="2" customFormat="1" ht="11.25">
      <c r="A342" s="35"/>
      <c r="B342" s="36"/>
      <c r="C342" s="37"/>
      <c r="D342" s="197" t="s">
        <v>170</v>
      </c>
      <c r="E342" s="37"/>
      <c r="F342" s="198" t="s">
        <v>534</v>
      </c>
      <c r="G342" s="37"/>
      <c r="H342" s="37"/>
      <c r="I342" s="194"/>
      <c r="J342" s="37"/>
      <c r="K342" s="37"/>
      <c r="L342" s="40"/>
      <c r="M342" s="195"/>
      <c r="N342" s="196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170</v>
      </c>
      <c r="AU342" s="18" t="s">
        <v>82</v>
      </c>
    </row>
    <row r="343" spans="1:65" s="12" customFormat="1" ht="22.9" customHeight="1">
      <c r="B343" s="163"/>
      <c r="C343" s="164"/>
      <c r="D343" s="165" t="s">
        <v>72</v>
      </c>
      <c r="E343" s="177" t="s">
        <v>535</v>
      </c>
      <c r="F343" s="177" t="s">
        <v>536</v>
      </c>
      <c r="G343" s="164"/>
      <c r="H343" s="164"/>
      <c r="I343" s="167"/>
      <c r="J343" s="178">
        <f>BK343</f>
        <v>0</v>
      </c>
      <c r="K343" s="164"/>
      <c r="L343" s="169"/>
      <c r="M343" s="170"/>
      <c r="N343" s="171"/>
      <c r="O343" s="171"/>
      <c r="P343" s="172">
        <f>SUM(P344:P346)</f>
        <v>0</v>
      </c>
      <c r="Q343" s="171"/>
      <c r="R343" s="172">
        <f>SUM(R344:R346)</f>
        <v>0</v>
      </c>
      <c r="S343" s="171"/>
      <c r="T343" s="173">
        <f>SUM(T344:T346)</f>
        <v>0</v>
      </c>
      <c r="AR343" s="174" t="s">
        <v>80</v>
      </c>
      <c r="AT343" s="175" t="s">
        <v>72</v>
      </c>
      <c r="AU343" s="175" t="s">
        <v>80</v>
      </c>
      <c r="AY343" s="174" t="s">
        <v>159</v>
      </c>
      <c r="BK343" s="176">
        <f>SUM(BK344:BK346)</f>
        <v>0</v>
      </c>
    </row>
    <row r="344" spans="1:65" s="2" customFormat="1" ht="24.2" customHeight="1">
      <c r="A344" s="35"/>
      <c r="B344" s="36"/>
      <c r="C344" s="179" t="s">
        <v>537</v>
      </c>
      <c r="D344" s="179" t="s">
        <v>161</v>
      </c>
      <c r="E344" s="180" t="s">
        <v>538</v>
      </c>
      <c r="F344" s="181" t="s">
        <v>539</v>
      </c>
      <c r="G344" s="182" t="s">
        <v>222</v>
      </c>
      <c r="H344" s="183">
        <v>94.254000000000005</v>
      </c>
      <c r="I344" s="184"/>
      <c r="J344" s="185">
        <f>ROUND(I344*H344,2)</f>
        <v>0</v>
      </c>
      <c r="K344" s="181" t="s">
        <v>165</v>
      </c>
      <c r="L344" s="40"/>
      <c r="M344" s="186" t="s">
        <v>19</v>
      </c>
      <c r="N344" s="187" t="s">
        <v>44</v>
      </c>
      <c r="O344" s="65"/>
      <c r="P344" s="188">
        <f>O344*H344</f>
        <v>0</v>
      </c>
      <c r="Q344" s="188">
        <v>0</v>
      </c>
      <c r="R344" s="188">
        <f>Q344*H344</f>
        <v>0</v>
      </c>
      <c r="S344" s="188">
        <v>0</v>
      </c>
      <c r="T344" s="189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90" t="s">
        <v>166</v>
      </c>
      <c r="AT344" s="190" t="s">
        <v>161</v>
      </c>
      <c r="AU344" s="190" t="s">
        <v>82</v>
      </c>
      <c r="AY344" s="18" t="s">
        <v>159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8" t="s">
        <v>80</v>
      </c>
      <c r="BK344" s="191">
        <f>ROUND(I344*H344,2)</f>
        <v>0</v>
      </c>
      <c r="BL344" s="18" t="s">
        <v>166</v>
      </c>
      <c r="BM344" s="190" t="s">
        <v>540</v>
      </c>
    </row>
    <row r="345" spans="1:65" s="2" customFormat="1" ht="19.5">
      <c r="A345" s="35"/>
      <c r="B345" s="36"/>
      <c r="C345" s="37"/>
      <c r="D345" s="192" t="s">
        <v>168</v>
      </c>
      <c r="E345" s="37"/>
      <c r="F345" s="193" t="s">
        <v>541</v>
      </c>
      <c r="G345" s="37"/>
      <c r="H345" s="37"/>
      <c r="I345" s="194"/>
      <c r="J345" s="37"/>
      <c r="K345" s="37"/>
      <c r="L345" s="40"/>
      <c r="M345" s="195"/>
      <c r="N345" s="196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168</v>
      </c>
      <c r="AU345" s="18" t="s">
        <v>82</v>
      </c>
    </row>
    <row r="346" spans="1:65" s="2" customFormat="1" ht="11.25">
      <c r="A346" s="35"/>
      <c r="B346" s="36"/>
      <c r="C346" s="37"/>
      <c r="D346" s="197" t="s">
        <v>170</v>
      </c>
      <c r="E346" s="37"/>
      <c r="F346" s="198" t="s">
        <v>542</v>
      </c>
      <c r="G346" s="37"/>
      <c r="H346" s="37"/>
      <c r="I346" s="194"/>
      <c r="J346" s="37"/>
      <c r="K346" s="37"/>
      <c r="L346" s="40"/>
      <c r="M346" s="195"/>
      <c r="N346" s="196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170</v>
      </c>
      <c r="AU346" s="18" t="s">
        <v>82</v>
      </c>
    </row>
    <row r="347" spans="1:65" s="12" customFormat="1" ht="25.9" customHeight="1">
      <c r="B347" s="163"/>
      <c r="C347" s="164"/>
      <c r="D347" s="165" t="s">
        <v>72</v>
      </c>
      <c r="E347" s="166" t="s">
        <v>543</v>
      </c>
      <c r="F347" s="166" t="s">
        <v>544</v>
      </c>
      <c r="G347" s="164"/>
      <c r="H347" s="164"/>
      <c r="I347" s="167"/>
      <c r="J347" s="168">
        <f>BK347</f>
        <v>0</v>
      </c>
      <c r="K347" s="164"/>
      <c r="L347" s="169"/>
      <c r="M347" s="170"/>
      <c r="N347" s="171"/>
      <c r="O347" s="171"/>
      <c r="P347" s="172">
        <f>P348</f>
        <v>0</v>
      </c>
      <c r="Q347" s="171"/>
      <c r="R347" s="172">
        <f>R348</f>
        <v>4.7848999999999996E-2</v>
      </c>
      <c r="S347" s="171"/>
      <c r="T347" s="173">
        <f>T348</f>
        <v>0</v>
      </c>
      <c r="AR347" s="174" t="s">
        <v>82</v>
      </c>
      <c r="AT347" s="175" t="s">
        <v>72</v>
      </c>
      <c r="AU347" s="175" t="s">
        <v>73</v>
      </c>
      <c r="AY347" s="174" t="s">
        <v>159</v>
      </c>
      <c r="BK347" s="176">
        <f>BK348</f>
        <v>0</v>
      </c>
    </row>
    <row r="348" spans="1:65" s="12" customFormat="1" ht="22.9" customHeight="1">
      <c r="B348" s="163"/>
      <c r="C348" s="164"/>
      <c r="D348" s="165" t="s">
        <v>72</v>
      </c>
      <c r="E348" s="177" t="s">
        <v>545</v>
      </c>
      <c r="F348" s="177" t="s">
        <v>546</v>
      </c>
      <c r="G348" s="164"/>
      <c r="H348" s="164"/>
      <c r="I348" s="167"/>
      <c r="J348" s="178">
        <f>BK348</f>
        <v>0</v>
      </c>
      <c r="K348" s="164"/>
      <c r="L348" s="169"/>
      <c r="M348" s="170"/>
      <c r="N348" s="171"/>
      <c r="O348" s="171"/>
      <c r="P348" s="172">
        <f>SUM(P349:P368)</f>
        <v>0</v>
      </c>
      <c r="Q348" s="171"/>
      <c r="R348" s="172">
        <f>SUM(R349:R368)</f>
        <v>4.7848999999999996E-2</v>
      </c>
      <c r="S348" s="171"/>
      <c r="T348" s="173">
        <f>SUM(T349:T368)</f>
        <v>0</v>
      </c>
      <c r="AR348" s="174" t="s">
        <v>82</v>
      </c>
      <c r="AT348" s="175" t="s">
        <v>72</v>
      </c>
      <c r="AU348" s="175" t="s">
        <v>80</v>
      </c>
      <c r="AY348" s="174" t="s">
        <v>159</v>
      </c>
      <c r="BK348" s="176">
        <f>SUM(BK349:BK368)</f>
        <v>0</v>
      </c>
    </row>
    <row r="349" spans="1:65" s="2" customFormat="1" ht="24.2" customHeight="1">
      <c r="A349" s="35"/>
      <c r="B349" s="36"/>
      <c r="C349" s="179" t="s">
        <v>547</v>
      </c>
      <c r="D349" s="179" t="s">
        <v>161</v>
      </c>
      <c r="E349" s="180" t="s">
        <v>548</v>
      </c>
      <c r="F349" s="181" t="s">
        <v>549</v>
      </c>
      <c r="G349" s="182" t="s">
        <v>202</v>
      </c>
      <c r="H349" s="183">
        <v>89.784000000000006</v>
      </c>
      <c r="I349" s="184"/>
      <c r="J349" s="185">
        <f>ROUND(I349*H349,2)</f>
        <v>0</v>
      </c>
      <c r="K349" s="181" t="s">
        <v>165</v>
      </c>
      <c r="L349" s="40"/>
      <c r="M349" s="186" t="s">
        <v>19</v>
      </c>
      <c r="N349" s="187" t="s">
        <v>44</v>
      </c>
      <c r="O349" s="65"/>
      <c r="P349" s="188">
        <f>O349*H349</f>
        <v>0</v>
      </c>
      <c r="Q349" s="188">
        <v>0</v>
      </c>
      <c r="R349" s="188">
        <f>Q349*H349</f>
        <v>0</v>
      </c>
      <c r="S349" s="188">
        <v>0</v>
      </c>
      <c r="T349" s="189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90" t="s">
        <v>277</v>
      </c>
      <c r="AT349" s="190" t="s">
        <v>161</v>
      </c>
      <c r="AU349" s="190" t="s">
        <v>82</v>
      </c>
      <c r="AY349" s="18" t="s">
        <v>159</v>
      </c>
      <c r="BE349" s="191">
        <f>IF(N349="základní",J349,0)</f>
        <v>0</v>
      </c>
      <c r="BF349" s="191">
        <f>IF(N349="snížená",J349,0)</f>
        <v>0</v>
      </c>
      <c r="BG349" s="191">
        <f>IF(N349="zákl. přenesená",J349,0)</f>
        <v>0</v>
      </c>
      <c r="BH349" s="191">
        <f>IF(N349="sníž. přenesená",J349,0)</f>
        <v>0</v>
      </c>
      <c r="BI349" s="191">
        <f>IF(N349="nulová",J349,0)</f>
        <v>0</v>
      </c>
      <c r="BJ349" s="18" t="s">
        <v>80</v>
      </c>
      <c r="BK349" s="191">
        <f>ROUND(I349*H349,2)</f>
        <v>0</v>
      </c>
      <c r="BL349" s="18" t="s">
        <v>277</v>
      </c>
      <c r="BM349" s="190" t="s">
        <v>550</v>
      </c>
    </row>
    <row r="350" spans="1:65" s="2" customFormat="1" ht="19.5">
      <c r="A350" s="35"/>
      <c r="B350" s="36"/>
      <c r="C350" s="37"/>
      <c r="D350" s="192" t="s">
        <v>168</v>
      </c>
      <c r="E350" s="37"/>
      <c r="F350" s="193" t="s">
        <v>551</v>
      </c>
      <c r="G350" s="37"/>
      <c r="H350" s="37"/>
      <c r="I350" s="194"/>
      <c r="J350" s="37"/>
      <c r="K350" s="37"/>
      <c r="L350" s="40"/>
      <c r="M350" s="195"/>
      <c r="N350" s="196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168</v>
      </c>
      <c r="AU350" s="18" t="s">
        <v>82</v>
      </c>
    </row>
    <row r="351" spans="1:65" s="2" customFormat="1" ht="11.25">
      <c r="A351" s="35"/>
      <c r="B351" s="36"/>
      <c r="C351" s="37"/>
      <c r="D351" s="197" t="s">
        <v>170</v>
      </c>
      <c r="E351" s="37"/>
      <c r="F351" s="198" t="s">
        <v>552</v>
      </c>
      <c r="G351" s="37"/>
      <c r="H351" s="37"/>
      <c r="I351" s="194"/>
      <c r="J351" s="37"/>
      <c r="K351" s="37"/>
      <c r="L351" s="40"/>
      <c r="M351" s="195"/>
      <c r="N351" s="196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170</v>
      </c>
      <c r="AU351" s="18" t="s">
        <v>82</v>
      </c>
    </row>
    <row r="352" spans="1:65" s="13" customFormat="1" ht="11.25">
      <c r="B352" s="199"/>
      <c r="C352" s="200"/>
      <c r="D352" s="192" t="s">
        <v>172</v>
      </c>
      <c r="E352" s="201" t="s">
        <v>19</v>
      </c>
      <c r="F352" s="202" t="s">
        <v>553</v>
      </c>
      <c r="G352" s="200"/>
      <c r="H352" s="201" t="s">
        <v>19</v>
      </c>
      <c r="I352" s="203"/>
      <c r="J352" s="200"/>
      <c r="K352" s="200"/>
      <c r="L352" s="204"/>
      <c r="M352" s="205"/>
      <c r="N352" s="206"/>
      <c r="O352" s="206"/>
      <c r="P352" s="206"/>
      <c r="Q352" s="206"/>
      <c r="R352" s="206"/>
      <c r="S352" s="206"/>
      <c r="T352" s="207"/>
      <c r="AT352" s="208" t="s">
        <v>172</v>
      </c>
      <c r="AU352" s="208" t="s">
        <v>82</v>
      </c>
      <c r="AV352" s="13" t="s">
        <v>80</v>
      </c>
      <c r="AW352" s="13" t="s">
        <v>35</v>
      </c>
      <c r="AX352" s="13" t="s">
        <v>73</v>
      </c>
      <c r="AY352" s="208" t="s">
        <v>159</v>
      </c>
    </row>
    <row r="353" spans="1:65" s="14" customFormat="1" ht="11.25">
      <c r="B353" s="209"/>
      <c r="C353" s="210"/>
      <c r="D353" s="192" t="s">
        <v>172</v>
      </c>
      <c r="E353" s="211" t="s">
        <v>19</v>
      </c>
      <c r="F353" s="212" t="s">
        <v>554</v>
      </c>
      <c r="G353" s="210"/>
      <c r="H353" s="213">
        <v>89.784000000000006</v>
      </c>
      <c r="I353" s="214"/>
      <c r="J353" s="210"/>
      <c r="K353" s="210"/>
      <c r="L353" s="215"/>
      <c r="M353" s="216"/>
      <c r="N353" s="217"/>
      <c r="O353" s="217"/>
      <c r="P353" s="217"/>
      <c r="Q353" s="217"/>
      <c r="R353" s="217"/>
      <c r="S353" s="217"/>
      <c r="T353" s="218"/>
      <c r="AT353" s="219" t="s">
        <v>172</v>
      </c>
      <c r="AU353" s="219" t="s">
        <v>82</v>
      </c>
      <c r="AV353" s="14" t="s">
        <v>82</v>
      </c>
      <c r="AW353" s="14" t="s">
        <v>35</v>
      </c>
      <c r="AX353" s="14" t="s">
        <v>73</v>
      </c>
      <c r="AY353" s="219" t="s">
        <v>159</v>
      </c>
    </row>
    <row r="354" spans="1:65" s="15" customFormat="1" ht="11.25">
      <c r="B354" s="220"/>
      <c r="C354" s="221"/>
      <c r="D354" s="192" t="s">
        <v>172</v>
      </c>
      <c r="E354" s="222" t="s">
        <v>19</v>
      </c>
      <c r="F354" s="223" t="s">
        <v>175</v>
      </c>
      <c r="G354" s="221"/>
      <c r="H354" s="224">
        <v>89.784000000000006</v>
      </c>
      <c r="I354" s="225"/>
      <c r="J354" s="221"/>
      <c r="K354" s="221"/>
      <c r="L354" s="226"/>
      <c r="M354" s="227"/>
      <c r="N354" s="228"/>
      <c r="O354" s="228"/>
      <c r="P354" s="228"/>
      <c r="Q354" s="228"/>
      <c r="R354" s="228"/>
      <c r="S354" s="228"/>
      <c r="T354" s="229"/>
      <c r="AT354" s="230" t="s">
        <v>172</v>
      </c>
      <c r="AU354" s="230" t="s">
        <v>82</v>
      </c>
      <c r="AV354" s="15" t="s">
        <v>166</v>
      </c>
      <c r="AW354" s="15" t="s">
        <v>35</v>
      </c>
      <c r="AX354" s="15" t="s">
        <v>80</v>
      </c>
      <c r="AY354" s="230" t="s">
        <v>159</v>
      </c>
    </row>
    <row r="355" spans="1:65" s="2" customFormat="1" ht="16.5" customHeight="1">
      <c r="A355" s="35"/>
      <c r="B355" s="36"/>
      <c r="C355" s="231" t="s">
        <v>555</v>
      </c>
      <c r="D355" s="231" t="s">
        <v>253</v>
      </c>
      <c r="E355" s="232" t="s">
        <v>556</v>
      </c>
      <c r="F355" s="233" t="s">
        <v>557</v>
      </c>
      <c r="G355" s="234" t="s">
        <v>222</v>
      </c>
      <c r="H355" s="235">
        <v>1.2E-2</v>
      </c>
      <c r="I355" s="236"/>
      <c r="J355" s="237">
        <f>ROUND(I355*H355,2)</f>
        <v>0</v>
      </c>
      <c r="K355" s="233" t="s">
        <v>165</v>
      </c>
      <c r="L355" s="238"/>
      <c r="M355" s="239" t="s">
        <v>19</v>
      </c>
      <c r="N355" s="240" t="s">
        <v>44</v>
      </c>
      <c r="O355" s="65"/>
      <c r="P355" s="188">
        <f>O355*H355</f>
        <v>0</v>
      </c>
      <c r="Q355" s="188">
        <v>1</v>
      </c>
      <c r="R355" s="188">
        <f>Q355*H355</f>
        <v>1.2E-2</v>
      </c>
      <c r="S355" s="188">
        <v>0</v>
      </c>
      <c r="T355" s="189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90" t="s">
        <v>390</v>
      </c>
      <c r="AT355" s="190" t="s">
        <v>253</v>
      </c>
      <c r="AU355" s="190" t="s">
        <v>82</v>
      </c>
      <c r="AY355" s="18" t="s">
        <v>159</v>
      </c>
      <c r="BE355" s="191">
        <f>IF(N355="základní",J355,0)</f>
        <v>0</v>
      </c>
      <c r="BF355" s="191">
        <f>IF(N355="snížená",J355,0)</f>
        <v>0</v>
      </c>
      <c r="BG355" s="191">
        <f>IF(N355="zákl. přenesená",J355,0)</f>
        <v>0</v>
      </c>
      <c r="BH355" s="191">
        <f>IF(N355="sníž. přenesená",J355,0)</f>
        <v>0</v>
      </c>
      <c r="BI355" s="191">
        <f>IF(N355="nulová",J355,0)</f>
        <v>0</v>
      </c>
      <c r="BJ355" s="18" t="s">
        <v>80</v>
      </c>
      <c r="BK355" s="191">
        <f>ROUND(I355*H355,2)</f>
        <v>0</v>
      </c>
      <c r="BL355" s="18" t="s">
        <v>277</v>
      </c>
      <c r="BM355" s="190" t="s">
        <v>558</v>
      </c>
    </row>
    <row r="356" spans="1:65" s="2" customFormat="1" ht="11.25">
      <c r="A356" s="35"/>
      <c r="B356" s="36"/>
      <c r="C356" s="37"/>
      <c r="D356" s="192" t="s">
        <v>168</v>
      </c>
      <c r="E356" s="37"/>
      <c r="F356" s="193" t="s">
        <v>557</v>
      </c>
      <c r="G356" s="37"/>
      <c r="H356" s="37"/>
      <c r="I356" s="194"/>
      <c r="J356" s="37"/>
      <c r="K356" s="37"/>
      <c r="L356" s="40"/>
      <c r="M356" s="195"/>
      <c r="N356" s="196"/>
      <c r="O356" s="65"/>
      <c r="P356" s="65"/>
      <c r="Q356" s="65"/>
      <c r="R356" s="65"/>
      <c r="S356" s="65"/>
      <c r="T356" s="66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168</v>
      </c>
      <c r="AU356" s="18" t="s">
        <v>82</v>
      </c>
    </row>
    <row r="357" spans="1:65" s="2" customFormat="1" ht="19.5">
      <c r="A357" s="35"/>
      <c r="B357" s="36"/>
      <c r="C357" s="37"/>
      <c r="D357" s="192" t="s">
        <v>365</v>
      </c>
      <c r="E357" s="37"/>
      <c r="F357" s="241" t="s">
        <v>559</v>
      </c>
      <c r="G357" s="37"/>
      <c r="H357" s="37"/>
      <c r="I357" s="194"/>
      <c r="J357" s="37"/>
      <c r="K357" s="37"/>
      <c r="L357" s="40"/>
      <c r="M357" s="195"/>
      <c r="N357" s="196"/>
      <c r="O357" s="65"/>
      <c r="P357" s="65"/>
      <c r="Q357" s="65"/>
      <c r="R357" s="65"/>
      <c r="S357" s="65"/>
      <c r="T357" s="66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365</v>
      </c>
      <c r="AU357" s="18" t="s">
        <v>82</v>
      </c>
    </row>
    <row r="358" spans="1:65" s="2" customFormat="1" ht="16.5" customHeight="1">
      <c r="A358" s="35"/>
      <c r="B358" s="36"/>
      <c r="C358" s="231" t="s">
        <v>560</v>
      </c>
      <c r="D358" s="231" t="s">
        <v>253</v>
      </c>
      <c r="E358" s="232" t="s">
        <v>561</v>
      </c>
      <c r="F358" s="233" t="s">
        <v>562</v>
      </c>
      <c r="G358" s="234" t="s">
        <v>222</v>
      </c>
      <c r="H358" s="235">
        <v>0.03</v>
      </c>
      <c r="I358" s="236"/>
      <c r="J358" s="237">
        <f>ROUND(I358*H358,2)</f>
        <v>0</v>
      </c>
      <c r="K358" s="233" t="s">
        <v>165</v>
      </c>
      <c r="L358" s="238"/>
      <c r="M358" s="239" t="s">
        <v>19</v>
      </c>
      <c r="N358" s="240" t="s">
        <v>44</v>
      </c>
      <c r="O358" s="65"/>
      <c r="P358" s="188">
        <f>O358*H358</f>
        <v>0</v>
      </c>
      <c r="Q358" s="188">
        <v>1</v>
      </c>
      <c r="R358" s="188">
        <f>Q358*H358</f>
        <v>0.03</v>
      </c>
      <c r="S358" s="188">
        <v>0</v>
      </c>
      <c r="T358" s="189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90" t="s">
        <v>390</v>
      </c>
      <c r="AT358" s="190" t="s">
        <v>253</v>
      </c>
      <c r="AU358" s="190" t="s">
        <v>82</v>
      </c>
      <c r="AY358" s="18" t="s">
        <v>159</v>
      </c>
      <c r="BE358" s="191">
        <f>IF(N358="základní",J358,0)</f>
        <v>0</v>
      </c>
      <c r="BF358" s="191">
        <f>IF(N358="snížená",J358,0)</f>
        <v>0</v>
      </c>
      <c r="BG358" s="191">
        <f>IF(N358="zákl. přenesená",J358,0)</f>
        <v>0</v>
      </c>
      <c r="BH358" s="191">
        <f>IF(N358="sníž. přenesená",J358,0)</f>
        <v>0</v>
      </c>
      <c r="BI358" s="191">
        <f>IF(N358="nulová",J358,0)</f>
        <v>0</v>
      </c>
      <c r="BJ358" s="18" t="s">
        <v>80</v>
      </c>
      <c r="BK358" s="191">
        <f>ROUND(I358*H358,2)</f>
        <v>0</v>
      </c>
      <c r="BL358" s="18" t="s">
        <v>277</v>
      </c>
      <c r="BM358" s="190" t="s">
        <v>563</v>
      </c>
    </row>
    <row r="359" spans="1:65" s="2" customFormat="1" ht="11.25">
      <c r="A359" s="35"/>
      <c r="B359" s="36"/>
      <c r="C359" s="37"/>
      <c r="D359" s="192" t="s">
        <v>168</v>
      </c>
      <c r="E359" s="37"/>
      <c r="F359" s="193" t="s">
        <v>562</v>
      </c>
      <c r="G359" s="37"/>
      <c r="H359" s="37"/>
      <c r="I359" s="194"/>
      <c r="J359" s="37"/>
      <c r="K359" s="37"/>
      <c r="L359" s="40"/>
      <c r="M359" s="195"/>
      <c r="N359" s="196"/>
      <c r="O359" s="65"/>
      <c r="P359" s="65"/>
      <c r="Q359" s="65"/>
      <c r="R359" s="65"/>
      <c r="S359" s="65"/>
      <c r="T359" s="66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168</v>
      </c>
      <c r="AU359" s="18" t="s">
        <v>82</v>
      </c>
    </row>
    <row r="360" spans="1:65" s="2" customFormat="1" ht="19.5">
      <c r="A360" s="35"/>
      <c r="B360" s="36"/>
      <c r="C360" s="37"/>
      <c r="D360" s="192" t="s">
        <v>365</v>
      </c>
      <c r="E360" s="37"/>
      <c r="F360" s="241" t="s">
        <v>564</v>
      </c>
      <c r="G360" s="37"/>
      <c r="H360" s="37"/>
      <c r="I360" s="194"/>
      <c r="J360" s="37"/>
      <c r="K360" s="37"/>
      <c r="L360" s="40"/>
      <c r="M360" s="195"/>
      <c r="N360" s="196"/>
      <c r="O360" s="65"/>
      <c r="P360" s="65"/>
      <c r="Q360" s="65"/>
      <c r="R360" s="65"/>
      <c r="S360" s="65"/>
      <c r="T360" s="66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365</v>
      </c>
      <c r="AU360" s="18" t="s">
        <v>82</v>
      </c>
    </row>
    <row r="361" spans="1:65" s="2" customFormat="1" ht="16.5" customHeight="1">
      <c r="A361" s="35"/>
      <c r="B361" s="36"/>
      <c r="C361" s="179" t="s">
        <v>565</v>
      </c>
      <c r="D361" s="179" t="s">
        <v>161</v>
      </c>
      <c r="E361" s="180" t="s">
        <v>566</v>
      </c>
      <c r="F361" s="181" t="s">
        <v>567</v>
      </c>
      <c r="G361" s="182" t="s">
        <v>202</v>
      </c>
      <c r="H361" s="183">
        <v>23.393999999999998</v>
      </c>
      <c r="I361" s="184"/>
      <c r="J361" s="185">
        <f>ROUND(I361*H361,2)</f>
        <v>0</v>
      </c>
      <c r="K361" s="181" t="s">
        <v>165</v>
      </c>
      <c r="L361" s="40"/>
      <c r="M361" s="186" t="s">
        <v>19</v>
      </c>
      <c r="N361" s="187" t="s">
        <v>44</v>
      </c>
      <c r="O361" s="65"/>
      <c r="P361" s="188">
        <f>O361*H361</f>
        <v>0</v>
      </c>
      <c r="Q361" s="188">
        <v>0</v>
      </c>
      <c r="R361" s="188">
        <f>Q361*H361</f>
        <v>0</v>
      </c>
      <c r="S361" s="188">
        <v>0</v>
      </c>
      <c r="T361" s="189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90" t="s">
        <v>277</v>
      </c>
      <c r="AT361" s="190" t="s">
        <v>161</v>
      </c>
      <c r="AU361" s="190" t="s">
        <v>82</v>
      </c>
      <c r="AY361" s="18" t="s">
        <v>159</v>
      </c>
      <c r="BE361" s="191">
        <f>IF(N361="základní",J361,0)</f>
        <v>0</v>
      </c>
      <c r="BF361" s="191">
        <f>IF(N361="snížená",J361,0)</f>
        <v>0</v>
      </c>
      <c r="BG361" s="191">
        <f>IF(N361="zákl. přenesená",J361,0)</f>
        <v>0</v>
      </c>
      <c r="BH361" s="191">
        <f>IF(N361="sníž. přenesená",J361,0)</f>
        <v>0</v>
      </c>
      <c r="BI361" s="191">
        <f>IF(N361="nulová",J361,0)</f>
        <v>0</v>
      </c>
      <c r="BJ361" s="18" t="s">
        <v>80</v>
      </c>
      <c r="BK361" s="191">
        <f>ROUND(I361*H361,2)</f>
        <v>0</v>
      </c>
      <c r="BL361" s="18" t="s">
        <v>277</v>
      </c>
      <c r="BM361" s="190" t="s">
        <v>568</v>
      </c>
    </row>
    <row r="362" spans="1:65" s="2" customFormat="1" ht="11.25">
      <c r="A362" s="35"/>
      <c r="B362" s="36"/>
      <c r="C362" s="37"/>
      <c r="D362" s="192" t="s">
        <v>168</v>
      </c>
      <c r="E362" s="37"/>
      <c r="F362" s="193" t="s">
        <v>569</v>
      </c>
      <c r="G362" s="37"/>
      <c r="H362" s="37"/>
      <c r="I362" s="194"/>
      <c r="J362" s="37"/>
      <c r="K362" s="37"/>
      <c r="L362" s="40"/>
      <c r="M362" s="195"/>
      <c r="N362" s="196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168</v>
      </c>
      <c r="AU362" s="18" t="s">
        <v>82</v>
      </c>
    </row>
    <row r="363" spans="1:65" s="2" customFormat="1" ht="11.25">
      <c r="A363" s="35"/>
      <c r="B363" s="36"/>
      <c r="C363" s="37"/>
      <c r="D363" s="197" t="s">
        <v>170</v>
      </c>
      <c r="E363" s="37"/>
      <c r="F363" s="198" t="s">
        <v>570</v>
      </c>
      <c r="G363" s="37"/>
      <c r="H363" s="37"/>
      <c r="I363" s="194"/>
      <c r="J363" s="37"/>
      <c r="K363" s="37"/>
      <c r="L363" s="40"/>
      <c r="M363" s="195"/>
      <c r="N363" s="196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170</v>
      </c>
      <c r="AU363" s="18" t="s">
        <v>82</v>
      </c>
    </row>
    <row r="364" spans="1:65" s="13" customFormat="1" ht="11.25">
      <c r="B364" s="199"/>
      <c r="C364" s="200"/>
      <c r="D364" s="192" t="s">
        <v>172</v>
      </c>
      <c r="E364" s="201" t="s">
        <v>19</v>
      </c>
      <c r="F364" s="202" t="s">
        <v>571</v>
      </c>
      <c r="G364" s="200"/>
      <c r="H364" s="201" t="s">
        <v>19</v>
      </c>
      <c r="I364" s="203"/>
      <c r="J364" s="200"/>
      <c r="K364" s="200"/>
      <c r="L364" s="204"/>
      <c r="M364" s="205"/>
      <c r="N364" s="206"/>
      <c r="O364" s="206"/>
      <c r="P364" s="206"/>
      <c r="Q364" s="206"/>
      <c r="R364" s="206"/>
      <c r="S364" s="206"/>
      <c r="T364" s="207"/>
      <c r="AT364" s="208" t="s">
        <v>172</v>
      </c>
      <c r="AU364" s="208" t="s">
        <v>82</v>
      </c>
      <c r="AV364" s="13" t="s">
        <v>80</v>
      </c>
      <c r="AW364" s="13" t="s">
        <v>35</v>
      </c>
      <c r="AX364" s="13" t="s">
        <v>73</v>
      </c>
      <c r="AY364" s="208" t="s">
        <v>159</v>
      </c>
    </row>
    <row r="365" spans="1:65" s="14" customFormat="1" ht="11.25">
      <c r="B365" s="209"/>
      <c r="C365" s="210"/>
      <c r="D365" s="192" t="s">
        <v>172</v>
      </c>
      <c r="E365" s="211" t="s">
        <v>19</v>
      </c>
      <c r="F365" s="212" t="s">
        <v>572</v>
      </c>
      <c r="G365" s="210"/>
      <c r="H365" s="213">
        <v>23.393999999999998</v>
      </c>
      <c r="I365" s="214"/>
      <c r="J365" s="210"/>
      <c r="K365" s="210"/>
      <c r="L365" s="215"/>
      <c r="M365" s="216"/>
      <c r="N365" s="217"/>
      <c r="O365" s="217"/>
      <c r="P365" s="217"/>
      <c r="Q365" s="217"/>
      <c r="R365" s="217"/>
      <c r="S365" s="217"/>
      <c r="T365" s="218"/>
      <c r="AT365" s="219" t="s">
        <v>172</v>
      </c>
      <c r="AU365" s="219" t="s">
        <v>82</v>
      </c>
      <c r="AV365" s="14" t="s">
        <v>82</v>
      </c>
      <c r="AW365" s="14" t="s">
        <v>35</v>
      </c>
      <c r="AX365" s="14" t="s">
        <v>73</v>
      </c>
      <c r="AY365" s="219" t="s">
        <v>159</v>
      </c>
    </row>
    <row r="366" spans="1:65" s="15" customFormat="1" ht="11.25">
      <c r="B366" s="220"/>
      <c r="C366" s="221"/>
      <c r="D366" s="192" t="s">
        <v>172</v>
      </c>
      <c r="E366" s="222" t="s">
        <v>19</v>
      </c>
      <c r="F366" s="223" t="s">
        <v>175</v>
      </c>
      <c r="G366" s="221"/>
      <c r="H366" s="224">
        <v>23.393999999999998</v>
      </c>
      <c r="I366" s="225"/>
      <c r="J366" s="221"/>
      <c r="K366" s="221"/>
      <c r="L366" s="226"/>
      <c r="M366" s="227"/>
      <c r="N366" s="228"/>
      <c r="O366" s="228"/>
      <c r="P366" s="228"/>
      <c r="Q366" s="228"/>
      <c r="R366" s="228"/>
      <c r="S366" s="228"/>
      <c r="T366" s="229"/>
      <c r="AT366" s="230" t="s">
        <v>172</v>
      </c>
      <c r="AU366" s="230" t="s">
        <v>82</v>
      </c>
      <c r="AV366" s="15" t="s">
        <v>166</v>
      </c>
      <c r="AW366" s="15" t="s">
        <v>35</v>
      </c>
      <c r="AX366" s="15" t="s">
        <v>80</v>
      </c>
      <c r="AY366" s="230" t="s">
        <v>159</v>
      </c>
    </row>
    <row r="367" spans="1:65" s="2" customFormat="1" ht="16.5" customHeight="1">
      <c r="A367" s="35"/>
      <c r="B367" s="36"/>
      <c r="C367" s="231" t="s">
        <v>573</v>
      </c>
      <c r="D367" s="231" t="s">
        <v>253</v>
      </c>
      <c r="E367" s="232" t="s">
        <v>574</v>
      </c>
      <c r="F367" s="233" t="s">
        <v>575</v>
      </c>
      <c r="G367" s="234" t="s">
        <v>274</v>
      </c>
      <c r="H367" s="235">
        <v>5.8490000000000002</v>
      </c>
      <c r="I367" s="236"/>
      <c r="J367" s="237">
        <f>ROUND(I367*H367,2)</f>
        <v>0</v>
      </c>
      <c r="K367" s="233" t="s">
        <v>165</v>
      </c>
      <c r="L367" s="238"/>
      <c r="M367" s="239" t="s">
        <v>19</v>
      </c>
      <c r="N367" s="240" t="s">
        <v>44</v>
      </c>
      <c r="O367" s="65"/>
      <c r="P367" s="188">
        <f>O367*H367</f>
        <v>0</v>
      </c>
      <c r="Q367" s="188">
        <v>1E-3</v>
      </c>
      <c r="R367" s="188">
        <f>Q367*H367</f>
        <v>5.849E-3</v>
      </c>
      <c r="S367" s="188">
        <v>0</v>
      </c>
      <c r="T367" s="189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90" t="s">
        <v>390</v>
      </c>
      <c r="AT367" s="190" t="s">
        <v>253</v>
      </c>
      <c r="AU367" s="190" t="s">
        <v>82</v>
      </c>
      <c r="AY367" s="18" t="s">
        <v>159</v>
      </c>
      <c r="BE367" s="191">
        <f>IF(N367="základní",J367,0)</f>
        <v>0</v>
      </c>
      <c r="BF367" s="191">
        <f>IF(N367="snížená",J367,0)</f>
        <v>0</v>
      </c>
      <c r="BG367" s="191">
        <f>IF(N367="zákl. přenesená",J367,0)</f>
        <v>0</v>
      </c>
      <c r="BH367" s="191">
        <f>IF(N367="sníž. přenesená",J367,0)</f>
        <v>0</v>
      </c>
      <c r="BI367" s="191">
        <f>IF(N367="nulová",J367,0)</f>
        <v>0</v>
      </c>
      <c r="BJ367" s="18" t="s">
        <v>80</v>
      </c>
      <c r="BK367" s="191">
        <f>ROUND(I367*H367,2)</f>
        <v>0</v>
      </c>
      <c r="BL367" s="18" t="s">
        <v>277</v>
      </c>
      <c r="BM367" s="190" t="s">
        <v>576</v>
      </c>
    </row>
    <row r="368" spans="1:65" s="2" customFormat="1" ht="11.25">
      <c r="A368" s="35"/>
      <c r="B368" s="36"/>
      <c r="C368" s="37"/>
      <c r="D368" s="192" t="s">
        <v>168</v>
      </c>
      <c r="E368" s="37"/>
      <c r="F368" s="193" t="s">
        <v>575</v>
      </c>
      <c r="G368" s="37"/>
      <c r="H368" s="37"/>
      <c r="I368" s="194"/>
      <c r="J368" s="37"/>
      <c r="K368" s="37"/>
      <c r="L368" s="40"/>
      <c r="M368" s="242"/>
      <c r="N368" s="243"/>
      <c r="O368" s="244"/>
      <c r="P368" s="244"/>
      <c r="Q368" s="244"/>
      <c r="R368" s="244"/>
      <c r="S368" s="244"/>
      <c r="T368" s="245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168</v>
      </c>
      <c r="AU368" s="18" t="s">
        <v>82</v>
      </c>
    </row>
    <row r="369" spans="1:31" s="2" customFormat="1" ht="6.95" customHeight="1">
      <c r="A369" s="35"/>
      <c r="B369" s="48"/>
      <c r="C369" s="49"/>
      <c r="D369" s="49"/>
      <c r="E369" s="49"/>
      <c r="F369" s="49"/>
      <c r="G369" s="49"/>
      <c r="H369" s="49"/>
      <c r="I369" s="49"/>
      <c r="J369" s="49"/>
      <c r="K369" s="49"/>
      <c r="L369" s="40"/>
      <c r="M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</row>
  </sheetData>
  <sheetProtection algorithmName="SHA-512" hashValue="bDTBKfYmJAi6YiMSM0KsMMAHZhBYXw35uEBkYgKpB0VsfjkdRwgTtBIvqn7mOOeTY5AC0Q1OkUgTxDwQAKVwog==" saltValue="8Mb3D8k8XSqOuzx8DX3V4PrpccsjQ5RQ0z0asL6LL1p66L4WIGotlpZKFvIRPTnrStqsNEf9KoJ5Pq8t0dkWSA==" spinCount="100000" sheet="1" objects="1" scenarios="1" formatColumns="0" formatRows="0" autoFilter="0"/>
  <autoFilter ref="C94:K368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100" r:id="rId1"/>
    <hyperlink ref="F106" r:id="rId2"/>
    <hyperlink ref="F111" r:id="rId3"/>
    <hyperlink ref="F115" r:id="rId4"/>
    <hyperlink ref="F121" r:id="rId5"/>
    <hyperlink ref="F127" r:id="rId6"/>
    <hyperlink ref="F136" r:id="rId7"/>
    <hyperlink ref="F139" r:id="rId8"/>
    <hyperlink ref="F142" r:id="rId9"/>
    <hyperlink ref="F146" r:id="rId10"/>
    <hyperlink ref="F149" r:id="rId11"/>
    <hyperlink ref="F160" r:id="rId12"/>
    <hyperlink ref="F165" r:id="rId13"/>
    <hyperlink ref="F171" r:id="rId14"/>
    <hyperlink ref="F176" r:id="rId15"/>
    <hyperlink ref="F180" r:id="rId16"/>
    <hyperlink ref="F186" r:id="rId17"/>
    <hyperlink ref="F189" r:id="rId18"/>
    <hyperlink ref="F197" r:id="rId19"/>
    <hyperlink ref="F200" r:id="rId20"/>
    <hyperlink ref="F205" r:id="rId21"/>
    <hyperlink ref="F210" r:id="rId22"/>
    <hyperlink ref="F218" r:id="rId23"/>
    <hyperlink ref="F222" r:id="rId24"/>
    <hyperlink ref="F241" r:id="rId25"/>
    <hyperlink ref="F247" r:id="rId26"/>
    <hyperlink ref="F254" r:id="rId27"/>
    <hyperlink ref="F261" r:id="rId28"/>
    <hyperlink ref="F265" r:id="rId29"/>
    <hyperlink ref="F270" r:id="rId30"/>
    <hyperlink ref="F281" r:id="rId31"/>
    <hyperlink ref="F288" r:id="rId32"/>
    <hyperlink ref="F294" r:id="rId33"/>
    <hyperlink ref="F303" r:id="rId34"/>
    <hyperlink ref="F311" r:id="rId35"/>
    <hyperlink ref="F318" r:id="rId36"/>
    <hyperlink ref="F321" r:id="rId37"/>
    <hyperlink ref="F327" r:id="rId38"/>
    <hyperlink ref="F330" r:id="rId39"/>
    <hyperlink ref="F333" r:id="rId40"/>
    <hyperlink ref="F339" r:id="rId41"/>
    <hyperlink ref="F342" r:id="rId42"/>
    <hyperlink ref="F346" r:id="rId43"/>
    <hyperlink ref="F351" r:id="rId44"/>
    <hyperlink ref="F363" r:id="rId4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topLeftCell="A175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89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125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5" t="str">
        <f>'Rekapitulace stavby'!K6</f>
        <v>Oprava propustků na trati Suchdol nad Odrou - Budišov nad Budišovkou 2022</v>
      </c>
      <c r="F7" s="376"/>
      <c r="G7" s="376"/>
      <c r="H7" s="376"/>
      <c r="L7" s="21"/>
    </row>
    <row r="8" spans="1:46" s="1" customFormat="1" ht="12" customHeight="1">
      <c r="B8" s="21"/>
      <c r="D8" s="113" t="s">
        <v>126</v>
      </c>
      <c r="L8" s="21"/>
    </row>
    <row r="9" spans="1:46" s="2" customFormat="1" ht="16.5" customHeight="1">
      <c r="A9" s="35"/>
      <c r="B9" s="40"/>
      <c r="C9" s="35"/>
      <c r="D9" s="35"/>
      <c r="E9" s="375" t="s">
        <v>127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128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8" t="s">
        <v>577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29. 8. 2022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30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31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9" t="str">
        <f>'Rekapitulace stavby'!E14</f>
        <v>Vyplň údaj</v>
      </c>
      <c r="F20" s="380"/>
      <c r="G20" s="380"/>
      <c r="H20" s="380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33</v>
      </c>
      <c r="E22" s="35"/>
      <c r="F22" s="35"/>
      <c r="G22" s="35"/>
      <c r="H22" s="35"/>
      <c r="I22" s="113" t="s">
        <v>26</v>
      </c>
      <c r="J22" s="104" t="str">
        <f>IF('Rekapitulace stavby'!AN16="","",'Rekapitulace stavby'!AN16)</f>
        <v/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3" t="s">
        <v>29</v>
      </c>
      <c r="J23" s="104" t="str">
        <f>IF('Rekapitulace stavby'!AN17="","",'Rekapitulace stavby'!AN17)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tr">
        <f>IF('Rekapitulace stavby'!AN19="","",'Rekapitulace stavby'!AN19)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3" t="s">
        <v>29</v>
      </c>
      <c r="J26" s="104" t="str">
        <f>IF('Rekapitulace stavby'!AN20="","",'Rekapitulace stavby'!AN20)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1" t="s">
        <v>19</v>
      </c>
      <c r="F29" s="381"/>
      <c r="G29" s="381"/>
      <c r="H29" s="381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43</v>
      </c>
      <c r="E35" s="113" t="s">
        <v>44</v>
      </c>
      <c r="F35" s="124">
        <f>ROUND((SUM(BE88:BE184)),  2)</f>
        <v>0</v>
      </c>
      <c r="G35" s="35"/>
      <c r="H35" s="35"/>
      <c r="I35" s="125">
        <v>0.21</v>
      </c>
      <c r="J35" s="124">
        <f>ROUND(((SUM(BE88:BE184))*I35),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45</v>
      </c>
      <c r="F36" s="124">
        <f>ROUND((SUM(BF88:BF184)),  2)</f>
        <v>0</v>
      </c>
      <c r="G36" s="35"/>
      <c r="H36" s="35"/>
      <c r="I36" s="125">
        <v>0.15</v>
      </c>
      <c r="J36" s="124">
        <f>ROUND(((SUM(BF88:BF184))*I36),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ROUND((SUM(BG88:BG184)),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47</v>
      </c>
      <c r="F38" s="124">
        <f>ROUND((SUM(BH88:BH184)),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48</v>
      </c>
      <c r="F39" s="124">
        <f>ROUND((SUM(BI88:BI184)),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130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2" t="str">
        <f>E7</f>
        <v>Oprava propustků na trati Suchdol nad Odrou - Budišov nad Budišovkou 2022</v>
      </c>
      <c r="F50" s="383"/>
      <c r="G50" s="383"/>
      <c r="H50" s="38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126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2" t="s">
        <v>127</v>
      </c>
      <c r="F52" s="384"/>
      <c r="G52" s="384"/>
      <c r="H52" s="384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128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6" t="str">
        <f>E11</f>
        <v>SO 01.2 - Svršek v km 35,061</v>
      </c>
      <c r="F54" s="384"/>
      <c r="G54" s="384"/>
      <c r="H54" s="384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OŘ Ostrava</v>
      </c>
      <c r="G56" s="37"/>
      <c r="H56" s="37"/>
      <c r="I56" s="30" t="s">
        <v>23</v>
      </c>
      <c r="J56" s="60" t="str">
        <f>IF(J14="","",J14)</f>
        <v>29. 8. 2022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železnic s.o. OŘ Ostrava</v>
      </c>
      <c r="G58" s="37"/>
      <c r="H58" s="37"/>
      <c r="I58" s="30" t="s">
        <v>33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131</v>
      </c>
      <c r="D61" s="138"/>
      <c r="E61" s="138"/>
      <c r="F61" s="138"/>
      <c r="G61" s="138"/>
      <c r="H61" s="138"/>
      <c r="I61" s="138"/>
      <c r="J61" s="139" t="s">
        <v>132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133</v>
      </c>
    </row>
    <row r="64" spans="1:47" s="9" customFormat="1" ht="24.95" customHeight="1">
      <c r="B64" s="141"/>
      <c r="C64" s="142"/>
      <c r="D64" s="143" t="s">
        <v>134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578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9" customFormat="1" ht="24.95" customHeight="1">
      <c r="B66" s="141"/>
      <c r="C66" s="142"/>
      <c r="D66" s="143" t="s">
        <v>579</v>
      </c>
      <c r="E66" s="144"/>
      <c r="F66" s="144"/>
      <c r="G66" s="144"/>
      <c r="H66" s="144"/>
      <c r="I66" s="144"/>
      <c r="J66" s="145">
        <f>J153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144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6.25" customHeight="1">
      <c r="A76" s="35"/>
      <c r="B76" s="36"/>
      <c r="C76" s="37"/>
      <c r="D76" s="37"/>
      <c r="E76" s="382" t="str">
        <f>E7</f>
        <v>Oprava propustků na trati Suchdol nad Odrou - Budišov nad Budišovkou 2022</v>
      </c>
      <c r="F76" s="383"/>
      <c r="G76" s="383"/>
      <c r="H76" s="383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126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82" t="s">
        <v>127</v>
      </c>
      <c r="F78" s="384"/>
      <c r="G78" s="384"/>
      <c r="H78" s="384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128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6" t="str">
        <f>E11</f>
        <v>SO 01.2 - Svršek v km 35,061</v>
      </c>
      <c r="F80" s="384"/>
      <c r="G80" s="384"/>
      <c r="H80" s="384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>OŘ Ostrava</v>
      </c>
      <c r="G82" s="37"/>
      <c r="H82" s="37"/>
      <c r="I82" s="30" t="s">
        <v>23</v>
      </c>
      <c r="J82" s="60" t="str">
        <f>IF(J14="","",J14)</f>
        <v>29. 8. 2022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E17</f>
        <v>Správa železnic s.o. OŘ Ostrava</v>
      </c>
      <c r="G84" s="37"/>
      <c r="H84" s="37"/>
      <c r="I84" s="30" t="s">
        <v>33</v>
      </c>
      <c r="J84" s="33" t="str">
        <f>E23</f>
        <v xml:space="preserve"> 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31</v>
      </c>
      <c r="D85" s="37"/>
      <c r="E85" s="37"/>
      <c r="F85" s="28" t="str">
        <f>IF(E20="","",E20)</f>
        <v>Vyplň údaj</v>
      </c>
      <c r="G85" s="37"/>
      <c r="H85" s="37"/>
      <c r="I85" s="30" t="s">
        <v>36</v>
      </c>
      <c r="J85" s="33" t="str">
        <f>E26</f>
        <v xml:space="preserve"> 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145</v>
      </c>
      <c r="D87" s="155" t="s">
        <v>58</v>
      </c>
      <c r="E87" s="155" t="s">
        <v>54</v>
      </c>
      <c r="F87" s="155" t="s">
        <v>55</v>
      </c>
      <c r="G87" s="155" t="s">
        <v>146</v>
      </c>
      <c r="H87" s="155" t="s">
        <v>147</v>
      </c>
      <c r="I87" s="155" t="s">
        <v>148</v>
      </c>
      <c r="J87" s="155" t="s">
        <v>132</v>
      </c>
      <c r="K87" s="156" t="s">
        <v>149</v>
      </c>
      <c r="L87" s="157"/>
      <c r="M87" s="69" t="s">
        <v>19</v>
      </c>
      <c r="N87" s="70" t="s">
        <v>43</v>
      </c>
      <c r="O87" s="70" t="s">
        <v>150</v>
      </c>
      <c r="P87" s="70" t="s">
        <v>151</v>
      </c>
      <c r="Q87" s="70" t="s">
        <v>152</v>
      </c>
      <c r="R87" s="70" t="s">
        <v>153</v>
      </c>
      <c r="S87" s="70" t="s">
        <v>154</v>
      </c>
      <c r="T87" s="71" t="s">
        <v>155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156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P89+P153</f>
        <v>0</v>
      </c>
      <c r="Q88" s="73"/>
      <c r="R88" s="160">
        <f>R89+R153</f>
        <v>67.75500000000001</v>
      </c>
      <c r="S88" s="73"/>
      <c r="T88" s="161">
        <f>T89+T153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72</v>
      </c>
      <c r="AU88" s="18" t="s">
        <v>133</v>
      </c>
      <c r="BK88" s="162">
        <f>BK89+BK153</f>
        <v>0</v>
      </c>
    </row>
    <row r="89" spans="1:65" s="12" customFormat="1" ht="25.9" customHeight="1">
      <c r="B89" s="163"/>
      <c r="C89" s="164"/>
      <c r="D89" s="165" t="s">
        <v>72</v>
      </c>
      <c r="E89" s="166" t="s">
        <v>157</v>
      </c>
      <c r="F89" s="166" t="s">
        <v>158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</f>
        <v>0</v>
      </c>
      <c r="Q89" s="171"/>
      <c r="R89" s="172">
        <f>R90</f>
        <v>67.75500000000001</v>
      </c>
      <c r="S89" s="171"/>
      <c r="T89" s="173">
        <f>T90</f>
        <v>0</v>
      </c>
      <c r="AR89" s="174" t="s">
        <v>80</v>
      </c>
      <c r="AT89" s="175" t="s">
        <v>72</v>
      </c>
      <c r="AU89" s="175" t="s">
        <v>73</v>
      </c>
      <c r="AY89" s="174" t="s">
        <v>159</v>
      </c>
      <c r="BK89" s="176">
        <f>BK90</f>
        <v>0</v>
      </c>
    </row>
    <row r="90" spans="1:65" s="12" customFormat="1" ht="22.9" customHeight="1">
      <c r="B90" s="163"/>
      <c r="C90" s="164"/>
      <c r="D90" s="165" t="s">
        <v>72</v>
      </c>
      <c r="E90" s="177" t="s">
        <v>199</v>
      </c>
      <c r="F90" s="177" t="s">
        <v>580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SUM(P91:P152)</f>
        <v>0</v>
      </c>
      <c r="Q90" s="171"/>
      <c r="R90" s="172">
        <f>SUM(R91:R152)</f>
        <v>67.75500000000001</v>
      </c>
      <c r="S90" s="171"/>
      <c r="T90" s="173">
        <f>SUM(T91:T152)</f>
        <v>0</v>
      </c>
      <c r="AR90" s="174" t="s">
        <v>80</v>
      </c>
      <c r="AT90" s="175" t="s">
        <v>72</v>
      </c>
      <c r="AU90" s="175" t="s">
        <v>80</v>
      </c>
      <c r="AY90" s="174" t="s">
        <v>159</v>
      </c>
      <c r="BK90" s="176">
        <f>SUM(BK91:BK152)</f>
        <v>0</v>
      </c>
    </row>
    <row r="91" spans="1:65" s="2" customFormat="1" ht="24.2" customHeight="1">
      <c r="A91" s="35"/>
      <c r="B91" s="36"/>
      <c r="C91" s="179" t="s">
        <v>80</v>
      </c>
      <c r="D91" s="179" t="s">
        <v>161</v>
      </c>
      <c r="E91" s="180" t="s">
        <v>581</v>
      </c>
      <c r="F91" s="181" t="s">
        <v>582</v>
      </c>
      <c r="G91" s="182" t="s">
        <v>202</v>
      </c>
      <c r="H91" s="183">
        <v>6.7</v>
      </c>
      <c r="I91" s="184"/>
      <c r="J91" s="185">
        <f>ROUND(I91*H91,2)</f>
        <v>0</v>
      </c>
      <c r="K91" s="181" t="s">
        <v>583</v>
      </c>
      <c r="L91" s="40"/>
      <c r="M91" s="186" t="s">
        <v>19</v>
      </c>
      <c r="N91" s="187" t="s">
        <v>44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166</v>
      </c>
      <c r="AT91" s="190" t="s">
        <v>161</v>
      </c>
      <c r="AU91" s="190" t="s">
        <v>82</v>
      </c>
      <c r="AY91" s="18" t="s">
        <v>159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80</v>
      </c>
      <c r="BK91" s="191">
        <f>ROUND(I91*H91,2)</f>
        <v>0</v>
      </c>
      <c r="BL91" s="18" t="s">
        <v>166</v>
      </c>
      <c r="BM91" s="190" t="s">
        <v>584</v>
      </c>
    </row>
    <row r="92" spans="1:65" s="2" customFormat="1" ht="48.75">
      <c r="A92" s="35"/>
      <c r="B92" s="36"/>
      <c r="C92" s="37"/>
      <c r="D92" s="192" t="s">
        <v>168</v>
      </c>
      <c r="E92" s="37"/>
      <c r="F92" s="193" t="s">
        <v>585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168</v>
      </c>
      <c r="AU92" s="18" t="s">
        <v>82</v>
      </c>
    </row>
    <row r="93" spans="1:65" s="13" customFormat="1" ht="11.25">
      <c r="B93" s="199"/>
      <c r="C93" s="200"/>
      <c r="D93" s="192" t="s">
        <v>172</v>
      </c>
      <c r="E93" s="201" t="s">
        <v>19</v>
      </c>
      <c r="F93" s="202" t="s">
        <v>586</v>
      </c>
      <c r="G93" s="200"/>
      <c r="H93" s="201" t="s">
        <v>19</v>
      </c>
      <c r="I93" s="203"/>
      <c r="J93" s="200"/>
      <c r="K93" s="200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172</v>
      </c>
      <c r="AU93" s="208" t="s">
        <v>82</v>
      </c>
      <c r="AV93" s="13" t="s">
        <v>80</v>
      </c>
      <c r="AW93" s="13" t="s">
        <v>35</v>
      </c>
      <c r="AX93" s="13" t="s">
        <v>73</v>
      </c>
      <c r="AY93" s="208" t="s">
        <v>159</v>
      </c>
    </row>
    <row r="94" spans="1:65" s="14" customFormat="1" ht="11.25">
      <c r="B94" s="209"/>
      <c r="C94" s="210"/>
      <c r="D94" s="192" t="s">
        <v>172</v>
      </c>
      <c r="E94" s="211" t="s">
        <v>19</v>
      </c>
      <c r="F94" s="212" t="s">
        <v>587</v>
      </c>
      <c r="G94" s="210"/>
      <c r="H94" s="213">
        <v>6.7</v>
      </c>
      <c r="I94" s="214"/>
      <c r="J94" s="210"/>
      <c r="K94" s="210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172</v>
      </c>
      <c r="AU94" s="219" t="s">
        <v>82</v>
      </c>
      <c r="AV94" s="14" t="s">
        <v>82</v>
      </c>
      <c r="AW94" s="14" t="s">
        <v>35</v>
      </c>
      <c r="AX94" s="14" t="s">
        <v>73</v>
      </c>
      <c r="AY94" s="219" t="s">
        <v>159</v>
      </c>
    </row>
    <row r="95" spans="1:65" s="15" customFormat="1" ht="11.25">
      <c r="B95" s="220"/>
      <c r="C95" s="221"/>
      <c r="D95" s="192" t="s">
        <v>172</v>
      </c>
      <c r="E95" s="222" t="s">
        <v>19</v>
      </c>
      <c r="F95" s="223" t="s">
        <v>175</v>
      </c>
      <c r="G95" s="221"/>
      <c r="H95" s="224">
        <v>6.7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172</v>
      </c>
      <c r="AU95" s="230" t="s">
        <v>82</v>
      </c>
      <c r="AV95" s="15" t="s">
        <v>166</v>
      </c>
      <c r="AW95" s="15" t="s">
        <v>35</v>
      </c>
      <c r="AX95" s="15" t="s">
        <v>80</v>
      </c>
      <c r="AY95" s="230" t="s">
        <v>159</v>
      </c>
    </row>
    <row r="96" spans="1:65" s="2" customFormat="1" ht="16.5" customHeight="1">
      <c r="A96" s="35"/>
      <c r="B96" s="36"/>
      <c r="C96" s="231" t="s">
        <v>82</v>
      </c>
      <c r="D96" s="231" t="s">
        <v>253</v>
      </c>
      <c r="E96" s="232" t="s">
        <v>588</v>
      </c>
      <c r="F96" s="233" t="s">
        <v>589</v>
      </c>
      <c r="G96" s="234" t="s">
        <v>222</v>
      </c>
      <c r="H96" s="235">
        <v>1.0720000000000001</v>
      </c>
      <c r="I96" s="236"/>
      <c r="J96" s="237">
        <f>ROUND(I96*H96,2)</f>
        <v>0</v>
      </c>
      <c r="K96" s="233" t="s">
        <v>583</v>
      </c>
      <c r="L96" s="238"/>
      <c r="M96" s="239" t="s">
        <v>19</v>
      </c>
      <c r="N96" s="240" t="s">
        <v>44</v>
      </c>
      <c r="O96" s="65"/>
      <c r="P96" s="188">
        <f>O96*H96</f>
        <v>0</v>
      </c>
      <c r="Q96" s="188">
        <v>1</v>
      </c>
      <c r="R96" s="188">
        <f>Q96*H96</f>
        <v>1.0720000000000001</v>
      </c>
      <c r="S96" s="188">
        <v>0</v>
      </c>
      <c r="T96" s="189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0" t="s">
        <v>191</v>
      </c>
      <c r="AT96" s="190" t="s">
        <v>253</v>
      </c>
      <c r="AU96" s="190" t="s">
        <v>82</v>
      </c>
      <c r="AY96" s="18" t="s">
        <v>159</v>
      </c>
      <c r="BE96" s="191">
        <f>IF(N96="základní",J96,0)</f>
        <v>0</v>
      </c>
      <c r="BF96" s="191">
        <f>IF(N96="snížená",J96,0)</f>
        <v>0</v>
      </c>
      <c r="BG96" s="191">
        <f>IF(N96="zákl. přenesená",J96,0)</f>
        <v>0</v>
      </c>
      <c r="BH96" s="191">
        <f>IF(N96="sníž. přenesená",J96,0)</f>
        <v>0</v>
      </c>
      <c r="BI96" s="191">
        <f>IF(N96="nulová",J96,0)</f>
        <v>0</v>
      </c>
      <c r="BJ96" s="18" t="s">
        <v>80</v>
      </c>
      <c r="BK96" s="191">
        <f>ROUND(I96*H96,2)</f>
        <v>0</v>
      </c>
      <c r="BL96" s="18" t="s">
        <v>166</v>
      </c>
      <c r="BM96" s="190" t="s">
        <v>590</v>
      </c>
    </row>
    <row r="97" spans="1:65" s="2" customFormat="1" ht="11.25">
      <c r="A97" s="35"/>
      <c r="B97" s="36"/>
      <c r="C97" s="37"/>
      <c r="D97" s="192" t="s">
        <v>168</v>
      </c>
      <c r="E97" s="37"/>
      <c r="F97" s="193" t="s">
        <v>589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168</v>
      </c>
      <c r="AU97" s="18" t="s">
        <v>82</v>
      </c>
    </row>
    <row r="98" spans="1:65" s="13" customFormat="1" ht="11.25">
      <c r="B98" s="199"/>
      <c r="C98" s="200"/>
      <c r="D98" s="192" t="s">
        <v>172</v>
      </c>
      <c r="E98" s="201" t="s">
        <v>19</v>
      </c>
      <c r="F98" s="202" t="s">
        <v>591</v>
      </c>
      <c r="G98" s="200"/>
      <c r="H98" s="201" t="s">
        <v>19</v>
      </c>
      <c r="I98" s="203"/>
      <c r="J98" s="200"/>
      <c r="K98" s="200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172</v>
      </c>
      <c r="AU98" s="208" t="s">
        <v>82</v>
      </c>
      <c r="AV98" s="13" t="s">
        <v>80</v>
      </c>
      <c r="AW98" s="13" t="s">
        <v>35</v>
      </c>
      <c r="AX98" s="13" t="s">
        <v>73</v>
      </c>
      <c r="AY98" s="208" t="s">
        <v>159</v>
      </c>
    </row>
    <row r="99" spans="1:65" s="14" customFormat="1" ht="11.25">
      <c r="B99" s="209"/>
      <c r="C99" s="210"/>
      <c r="D99" s="192" t="s">
        <v>172</v>
      </c>
      <c r="E99" s="211" t="s">
        <v>19</v>
      </c>
      <c r="F99" s="212" t="s">
        <v>592</v>
      </c>
      <c r="G99" s="210"/>
      <c r="H99" s="213">
        <v>1.0720000000000001</v>
      </c>
      <c r="I99" s="214"/>
      <c r="J99" s="210"/>
      <c r="K99" s="210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172</v>
      </c>
      <c r="AU99" s="219" t="s">
        <v>82</v>
      </c>
      <c r="AV99" s="14" t="s">
        <v>82</v>
      </c>
      <c r="AW99" s="14" t="s">
        <v>35</v>
      </c>
      <c r="AX99" s="14" t="s">
        <v>73</v>
      </c>
      <c r="AY99" s="219" t="s">
        <v>159</v>
      </c>
    </row>
    <row r="100" spans="1:65" s="15" customFormat="1" ht="11.25">
      <c r="B100" s="220"/>
      <c r="C100" s="221"/>
      <c r="D100" s="192" t="s">
        <v>172</v>
      </c>
      <c r="E100" s="222" t="s">
        <v>19</v>
      </c>
      <c r="F100" s="223" t="s">
        <v>175</v>
      </c>
      <c r="G100" s="221"/>
      <c r="H100" s="224">
        <v>1.0720000000000001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172</v>
      </c>
      <c r="AU100" s="230" t="s">
        <v>82</v>
      </c>
      <c r="AV100" s="15" t="s">
        <v>166</v>
      </c>
      <c r="AW100" s="15" t="s">
        <v>35</v>
      </c>
      <c r="AX100" s="15" t="s">
        <v>80</v>
      </c>
      <c r="AY100" s="230" t="s">
        <v>159</v>
      </c>
    </row>
    <row r="101" spans="1:65" s="2" customFormat="1" ht="24.2" customHeight="1">
      <c r="A101" s="35"/>
      <c r="B101" s="36"/>
      <c r="C101" s="179" t="s">
        <v>184</v>
      </c>
      <c r="D101" s="179" t="s">
        <v>161</v>
      </c>
      <c r="E101" s="180" t="s">
        <v>593</v>
      </c>
      <c r="F101" s="181" t="s">
        <v>594</v>
      </c>
      <c r="G101" s="182" t="s">
        <v>211</v>
      </c>
      <c r="H101" s="183">
        <v>9.2249999999999996</v>
      </c>
      <c r="I101" s="184"/>
      <c r="J101" s="185">
        <f>ROUND(I101*H101,2)</f>
        <v>0</v>
      </c>
      <c r="K101" s="181" t="s">
        <v>583</v>
      </c>
      <c r="L101" s="40"/>
      <c r="M101" s="186" t="s">
        <v>19</v>
      </c>
      <c r="N101" s="187" t="s">
        <v>44</v>
      </c>
      <c r="O101" s="65"/>
      <c r="P101" s="188">
        <f>O101*H101</f>
        <v>0</v>
      </c>
      <c r="Q101" s="188">
        <v>0</v>
      </c>
      <c r="R101" s="188">
        <f>Q101*H101</f>
        <v>0</v>
      </c>
      <c r="S101" s="188">
        <v>0</v>
      </c>
      <c r="T101" s="18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166</v>
      </c>
      <c r="AT101" s="190" t="s">
        <v>161</v>
      </c>
      <c r="AU101" s="190" t="s">
        <v>82</v>
      </c>
      <c r="AY101" s="18" t="s">
        <v>159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80</v>
      </c>
      <c r="BK101" s="191">
        <f>ROUND(I101*H101,2)</f>
        <v>0</v>
      </c>
      <c r="BL101" s="18" t="s">
        <v>166</v>
      </c>
      <c r="BM101" s="190" t="s">
        <v>595</v>
      </c>
    </row>
    <row r="102" spans="1:65" s="2" customFormat="1" ht="78">
      <c r="A102" s="35"/>
      <c r="B102" s="36"/>
      <c r="C102" s="37"/>
      <c r="D102" s="192" t="s">
        <v>168</v>
      </c>
      <c r="E102" s="37"/>
      <c r="F102" s="193" t="s">
        <v>596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168</v>
      </c>
      <c r="AU102" s="18" t="s">
        <v>82</v>
      </c>
    </row>
    <row r="103" spans="1:65" s="13" customFormat="1" ht="11.25">
      <c r="B103" s="199"/>
      <c r="C103" s="200"/>
      <c r="D103" s="192" t="s">
        <v>172</v>
      </c>
      <c r="E103" s="201" t="s">
        <v>19</v>
      </c>
      <c r="F103" s="202" t="s">
        <v>597</v>
      </c>
      <c r="G103" s="200"/>
      <c r="H103" s="201" t="s">
        <v>19</v>
      </c>
      <c r="I103" s="203"/>
      <c r="J103" s="200"/>
      <c r="K103" s="200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172</v>
      </c>
      <c r="AU103" s="208" t="s">
        <v>82</v>
      </c>
      <c r="AV103" s="13" t="s">
        <v>80</v>
      </c>
      <c r="AW103" s="13" t="s">
        <v>35</v>
      </c>
      <c r="AX103" s="13" t="s">
        <v>73</v>
      </c>
      <c r="AY103" s="208" t="s">
        <v>159</v>
      </c>
    </row>
    <row r="104" spans="1:65" s="14" customFormat="1" ht="11.25">
      <c r="B104" s="209"/>
      <c r="C104" s="210"/>
      <c r="D104" s="192" t="s">
        <v>172</v>
      </c>
      <c r="E104" s="211" t="s">
        <v>19</v>
      </c>
      <c r="F104" s="212" t="s">
        <v>598</v>
      </c>
      <c r="G104" s="210"/>
      <c r="H104" s="213">
        <v>9.2249999999999996</v>
      </c>
      <c r="I104" s="214"/>
      <c r="J104" s="210"/>
      <c r="K104" s="210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172</v>
      </c>
      <c r="AU104" s="219" t="s">
        <v>82</v>
      </c>
      <c r="AV104" s="14" t="s">
        <v>82</v>
      </c>
      <c r="AW104" s="14" t="s">
        <v>35</v>
      </c>
      <c r="AX104" s="14" t="s">
        <v>73</v>
      </c>
      <c r="AY104" s="219" t="s">
        <v>159</v>
      </c>
    </row>
    <row r="105" spans="1:65" s="15" customFormat="1" ht="11.25">
      <c r="B105" s="220"/>
      <c r="C105" s="221"/>
      <c r="D105" s="192" t="s">
        <v>172</v>
      </c>
      <c r="E105" s="222" t="s">
        <v>19</v>
      </c>
      <c r="F105" s="223" t="s">
        <v>175</v>
      </c>
      <c r="G105" s="221"/>
      <c r="H105" s="224">
        <v>9.2249999999999996</v>
      </c>
      <c r="I105" s="225"/>
      <c r="J105" s="221"/>
      <c r="K105" s="221"/>
      <c r="L105" s="226"/>
      <c r="M105" s="227"/>
      <c r="N105" s="228"/>
      <c r="O105" s="228"/>
      <c r="P105" s="228"/>
      <c r="Q105" s="228"/>
      <c r="R105" s="228"/>
      <c r="S105" s="228"/>
      <c r="T105" s="229"/>
      <c r="AT105" s="230" t="s">
        <v>172</v>
      </c>
      <c r="AU105" s="230" t="s">
        <v>82</v>
      </c>
      <c r="AV105" s="15" t="s">
        <v>166</v>
      </c>
      <c r="AW105" s="15" t="s">
        <v>35</v>
      </c>
      <c r="AX105" s="15" t="s">
        <v>80</v>
      </c>
      <c r="AY105" s="230" t="s">
        <v>159</v>
      </c>
    </row>
    <row r="106" spans="1:65" s="2" customFormat="1" ht="16.5" customHeight="1">
      <c r="A106" s="35"/>
      <c r="B106" s="36"/>
      <c r="C106" s="231" t="s">
        <v>166</v>
      </c>
      <c r="D106" s="231" t="s">
        <v>253</v>
      </c>
      <c r="E106" s="232" t="s">
        <v>599</v>
      </c>
      <c r="F106" s="233" t="s">
        <v>600</v>
      </c>
      <c r="G106" s="234" t="s">
        <v>222</v>
      </c>
      <c r="H106" s="235">
        <v>66.683000000000007</v>
      </c>
      <c r="I106" s="236"/>
      <c r="J106" s="237">
        <f>ROUND(I106*H106,2)</f>
        <v>0</v>
      </c>
      <c r="K106" s="233" t="s">
        <v>583</v>
      </c>
      <c r="L106" s="238"/>
      <c r="M106" s="239" t="s">
        <v>19</v>
      </c>
      <c r="N106" s="240" t="s">
        <v>44</v>
      </c>
      <c r="O106" s="65"/>
      <c r="P106" s="188">
        <f>O106*H106</f>
        <v>0</v>
      </c>
      <c r="Q106" s="188">
        <v>1</v>
      </c>
      <c r="R106" s="188">
        <f>Q106*H106</f>
        <v>66.683000000000007</v>
      </c>
      <c r="S106" s="188">
        <v>0</v>
      </c>
      <c r="T106" s="18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0" t="s">
        <v>191</v>
      </c>
      <c r="AT106" s="190" t="s">
        <v>253</v>
      </c>
      <c r="AU106" s="190" t="s">
        <v>82</v>
      </c>
      <c r="AY106" s="18" t="s">
        <v>159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80</v>
      </c>
      <c r="BK106" s="191">
        <f>ROUND(I106*H106,2)</f>
        <v>0</v>
      </c>
      <c r="BL106" s="18" t="s">
        <v>166</v>
      </c>
      <c r="BM106" s="190" t="s">
        <v>601</v>
      </c>
    </row>
    <row r="107" spans="1:65" s="2" customFormat="1" ht="11.25">
      <c r="A107" s="35"/>
      <c r="B107" s="36"/>
      <c r="C107" s="37"/>
      <c r="D107" s="192" t="s">
        <v>168</v>
      </c>
      <c r="E107" s="37"/>
      <c r="F107" s="193" t="s">
        <v>600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168</v>
      </c>
      <c r="AU107" s="18" t="s">
        <v>82</v>
      </c>
    </row>
    <row r="108" spans="1:65" s="13" customFormat="1" ht="11.25">
      <c r="B108" s="199"/>
      <c r="C108" s="200"/>
      <c r="D108" s="192" t="s">
        <v>172</v>
      </c>
      <c r="E108" s="201" t="s">
        <v>19</v>
      </c>
      <c r="F108" s="202" t="s">
        <v>602</v>
      </c>
      <c r="G108" s="200"/>
      <c r="H108" s="201" t="s">
        <v>19</v>
      </c>
      <c r="I108" s="203"/>
      <c r="J108" s="200"/>
      <c r="K108" s="200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172</v>
      </c>
      <c r="AU108" s="208" t="s">
        <v>82</v>
      </c>
      <c r="AV108" s="13" t="s">
        <v>80</v>
      </c>
      <c r="AW108" s="13" t="s">
        <v>35</v>
      </c>
      <c r="AX108" s="13" t="s">
        <v>73</v>
      </c>
      <c r="AY108" s="208" t="s">
        <v>159</v>
      </c>
    </row>
    <row r="109" spans="1:65" s="14" customFormat="1" ht="11.25">
      <c r="B109" s="209"/>
      <c r="C109" s="210"/>
      <c r="D109" s="192" t="s">
        <v>172</v>
      </c>
      <c r="E109" s="211" t="s">
        <v>19</v>
      </c>
      <c r="F109" s="212" t="s">
        <v>603</v>
      </c>
      <c r="G109" s="210"/>
      <c r="H109" s="213">
        <v>66.683000000000007</v>
      </c>
      <c r="I109" s="214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172</v>
      </c>
      <c r="AU109" s="219" t="s">
        <v>82</v>
      </c>
      <c r="AV109" s="14" t="s">
        <v>82</v>
      </c>
      <c r="AW109" s="14" t="s">
        <v>35</v>
      </c>
      <c r="AX109" s="14" t="s">
        <v>73</v>
      </c>
      <c r="AY109" s="219" t="s">
        <v>159</v>
      </c>
    </row>
    <row r="110" spans="1:65" s="15" customFormat="1" ht="11.25">
      <c r="B110" s="220"/>
      <c r="C110" s="221"/>
      <c r="D110" s="192" t="s">
        <v>172</v>
      </c>
      <c r="E110" s="222" t="s">
        <v>19</v>
      </c>
      <c r="F110" s="223" t="s">
        <v>175</v>
      </c>
      <c r="G110" s="221"/>
      <c r="H110" s="224">
        <v>66.683000000000007</v>
      </c>
      <c r="I110" s="225"/>
      <c r="J110" s="221"/>
      <c r="K110" s="221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172</v>
      </c>
      <c r="AU110" s="230" t="s">
        <v>82</v>
      </c>
      <c r="AV110" s="15" t="s">
        <v>166</v>
      </c>
      <c r="AW110" s="15" t="s">
        <v>35</v>
      </c>
      <c r="AX110" s="15" t="s">
        <v>80</v>
      </c>
      <c r="AY110" s="230" t="s">
        <v>159</v>
      </c>
    </row>
    <row r="111" spans="1:65" s="2" customFormat="1" ht="24.2" customHeight="1">
      <c r="A111" s="35"/>
      <c r="B111" s="36"/>
      <c r="C111" s="179" t="s">
        <v>199</v>
      </c>
      <c r="D111" s="179" t="s">
        <v>161</v>
      </c>
      <c r="E111" s="180" t="s">
        <v>604</v>
      </c>
      <c r="F111" s="181" t="s">
        <v>605</v>
      </c>
      <c r="G111" s="182" t="s">
        <v>202</v>
      </c>
      <c r="H111" s="183">
        <v>25.41</v>
      </c>
      <c r="I111" s="184"/>
      <c r="J111" s="185">
        <f>ROUND(I111*H111,2)</f>
        <v>0</v>
      </c>
      <c r="K111" s="181" t="s">
        <v>583</v>
      </c>
      <c r="L111" s="40"/>
      <c r="M111" s="186" t="s">
        <v>19</v>
      </c>
      <c r="N111" s="187" t="s">
        <v>44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166</v>
      </c>
      <c r="AT111" s="190" t="s">
        <v>161</v>
      </c>
      <c r="AU111" s="190" t="s">
        <v>82</v>
      </c>
      <c r="AY111" s="18" t="s">
        <v>159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80</v>
      </c>
      <c r="BK111" s="191">
        <f>ROUND(I111*H111,2)</f>
        <v>0</v>
      </c>
      <c r="BL111" s="18" t="s">
        <v>166</v>
      </c>
      <c r="BM111" s="190" t="s">
        <v>606</v>
      </c>
    </row>
    <row r="112" spans="1:65" s="2" customFormat="1" ht="39">
      <c r="A112" s="35"/>
      <c r="B112" s="36"/>
      <c r="C112" s="37"/>
      <c r="D112" s="192" t="s">
        <v>168</v>
      </c>
      <c r="E112" s="37"/>
      <c r="F112" s="193" t="s">
        <v>607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168</v>
      </c>
      <c r="AU112" s="18" t="s">
        <v>82</v>
      </c>
    </row>
    <row r="113" spans="1:65" s="14" customFormat="1" ht="11.25">
      <c r="B113" s="209"/>
      <c r="C113" s="210"/>
      <c r="D113" s="192" t="s">
        <v>172</v>
      </c>
      <c r="E113" s="211" t="s">
        <v>19</v>
      </c>
      <c r="F113" s="212" t="s">
        <v>608</v>
      </c>
      <c r="G113" s="210"/>
      <c r="H113" s="213">
        <v>25.41</v>
      </c>
      <c r="I113" s="214"/>
      <c r="J113" s="210"/>
      <c r="K113" s="210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172</v>
      </c>
      <c r="AU113" s="219" t="s">
        <v>82</v>
      </c>
      <c r="AV113" s="14" t="s">
        <v>82</v>
      </c>
      <c r="AW113" s="14" t="s">
        <v>35</v>
      </c>
      <c r="AX113" s="14" t="s">
        <v>73</v>
      </c>
      <c r="AY113" s="219" t="s">
        <v>159</v>
      </c>
    </row>
    <row r="114" spans="1:65" s="15" customFormat="1" ht="11.25">
      <c r="B114" s="220"/>
      <c r="C114" s="221"/>
      <c r="D114" s="192" t="s">
        <v>172</v>
      </c>
      <c r="E114" s="222" t="s">
        <v>19</v>
      </c>
      <c r="F114" s="223" t="s">
        <v>175</v>
      </c>
      <c r="G114" s="221"/>
      <c r="H114" s="224">
        <v>25.41</v>
      </c>
      <c r="I114" s="225"/>
      <c r="J114" s="221"/>
      <c r="K114" s="221"/>
      <c r="L114" s="226"/>
      <c r="M114" s="227"/>
      <c r="N114" s="228"/>
      <c r="O114" s="228"/>
      <c r="P114" s="228"/>
      <c r="Q114" s="228"/>
      <c r="R114" s="228"/>
      <c r="S114" s="228"/>
      <c r="T114" s="229"/>
      <c r="AT114" s="230" t="s">
        <v>172</v>
      </c>
      <c r="AU114" s="230" t="s">
        <v>82</v>
      </c>
      <c r="AV114" s="15" t="s">
        <v>166</v>
      </c>
      <c r="AW114" s="15" t="s">
        <v>35</v>
      </c>
      <c r="AX114" s="15" t="s">
        <v>80</v>
      </c>
      <c r="AY114" s="230" t="s">
        <v>159</v>
      </c>
    </row>
    <row r="115" spans="1:65" s="2" customFormat="1" ht="16.5" customHeight="1">
      <c r="A115" s="35"/>
      <c r="B115" s="36"/>
      <c r="C115" s="179" t="s">
        <v>208</v>
      </c>
      <c r="D115" s="179" t="s">
        <v>161</v>
      </c>
      <c r="E115" s="180" t="s">
        <v>609</v>
      </c>
      <c r="F115" s="181" t="s">
        <v>610</v>
      </c>
      <c r="G115" s="182" t="s">
        <v>211</v>
      </c>
      <c r="H115" s="183">
        <v>30</v>
      </c>
      <c r="I115" s="184"/>
      <c r="J115" s="185">
        <f>ROUND(I115*H115,2)</f>
        <v>0</v>
      </c>
      <c r="K115" s="181" t="s">
        <v>583</v>
      </c>
      <c r="L115" s="40"/>
      <c r="M115" s="186" t="s">
        <v>19</v>
      </c>
      <c r="N115" s="187" t="s">
        <v>44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166</v>
      </c>
      <c r="AT115" s="190" t="s">
        <v>161</v>
      </c>
      <c r="AU115" s="190" t="s">
        <v>82</v>
      </c>
      <c r="AY115" s="18" t="s">
        <v>159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80</v>
      </c>
      <c r="BK115" s="191">
        <f>ROUND(I115*H115,2)</f>
        <v>0</v>
      </c>
      <c r="BL115" s="18" t="s">
        <v>166</v>
      </c>
      <c r="BM115" s="190" t="s">
        <v>611</v>
      </c>
    </row>
    <row r="116" spans="1:65" s="2" customFormat="1" ht="48.75">
      <c r="A116" s="35"/>
      <c r="B116" s="36"/>
      <c r="C116" s="37"/>
      <c r="D116" s="192" t="s">
        <v>168</v>
      </c>
      <c r="E116" s="37"/>
      <c r="F116" s="193" t="s">
        <v>612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168</v>
      </c>
      <c r="AU116" s="18" t="s">
        <v>82</v>
      </c>
    </row>
    <row r="117" spans="1:65" s="13" customFormat="1" ht="11.25">
      <c r="B117" s="199"/>
      <c r="C117" s="200"/>
      <c r="D117" s="192" t="s">
        <v>172</v>
      </c>
      <c r="E117" s="201" t="s">
        <v>19</v>
      </c>
      <c r="F117" s="202" t="s">
        <v>613</v>
      </c>
      <c r="G117" s="200"/>
      <c r="H117" s="201" t="s">
        <v>19</v>
      </c>
      <c r="I117" s="203"/>
      <c r="J117" s="200"/>
      <c r="K117" s="200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172</v>
      </c>
      <c r="AU117" s="208" t="s">
        <v>82</v>
      </c>
      <c r="AV117" s="13" t="s">
        <v>80</v>
      </c>
      <c r="AW117" s="13" t="s">
        <v>35</v>
      </c>
      <c r="AX117" s="13" t="s">
        <v>73</v>
      </c>
      <c r="AY117" s="208" t="s">
        <v>159</v>
      </c>
    </row>
    <row r="118" spans="1:65" s="14" customFormat="1" ht="11.25">
      <c r="B118" s="209"/>
      <c r="C118" s="210"/>
      <c r="D118" s="192" t="s">
        <v>172</v>
      </c>
      <c r="E118" s="211" t="s">
        <v>19</v>
      </c>
      <c r="F118" s="212" t="s">
        <v>614</v>
      </c>
      <c r="G118" s="210"/>
      <c r="H118" s="213">
        <v>30</v>
      </c>
      <c r="I118" s="214"/>
      <c r="J118" s="210"/>
      <c r="K118" s="210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172</v>
      </c>
      <c r="AU118" s="219" t="s">
        <v>82</v>
      </c>
      <c r="AV118" s="14" t="s">
        <v>82</v>
      </c>
      <c r="AW118" s="14" t="s">
        <v>35</v>
      </c>
      <c r="AX118" s="14" t="s">
        <v>73</v>
      </c>
      <c r="AY118" s="219" t="s">
        <v>159</v>
      </c>
    </row>
    <row r="119" spans="1:65" s="15" customFormat="1" ht="11.25">
      <c r="B119" s="220"/>
      <c r="C119" s="221"/>
      <c r="D119" s="192" t="s">
        <v>172</v>
      </c>
      <c r="E119" s="222" t="s">
        <v>19</v>
      </c>
      <c r="F119" s="223" t="s">
        <v>175</v>
      </c>
      <c r="G119" s="221"/>
      <c r="H119" s="224">
        <v>30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172</v>
      </c>
      <c r="AU119" s="230" t="s">
        <v>82</v>
      </c>
      <c r="AV119" s="15" t="s">
        <v>166</v>
      </c>
      <c r="AW119" s="15" t="s">
        <v>35</v>
      </c>
      <c r="AX119" s="15" t="s">
        <v>80</v>
      </c>
      <c r="AY119" s="230" t="s">
        <v>159</v>
      </c>
    </row>
    <row r="120" spans="1:65" s="2" customFormat="1" ht="24.2" customHeight="1">
      <c r="A120" s="35"/>
      <c r="B120" s="36"/>
      <c r="C120" s="179" t="s">
        <v>219</v>
      </c>
      <c r="D120" s="179" t="s">
        <v>161</v>
      </c>
      <c r="E120" s="180" t="s">
        <v>615</v>
      </c>
      <c r="F120" s="181" t="s">
        <v>616</v>
      </c>
      <c r="G120" s="182" t="s">
        <v>617</v>
      </c>
      <c r="H120" s="183">
        <v>1.0999999999999999E-2</v>
      </c>
      <c r="I120" s="184"/>
      <c r="J120" s="185">
        <f>ROUND(I120*H120,2)</f>
        <v>0</v>
      </c>
      <c r="K120" s="181" t="s">
        <v>583</v>
      </c>
      <c r="L120" s="40"/>
      <c r="M120" s="186" t="s">
        <v>19</v>
      </c>
      <c r="N120" s="187" t="s">
        <v>44</v>
      </c>
      <c r="O120" s="65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0" t="s">
        <v>166</v>
      </c>
      <c r="AT120" s="190" t="s">
        <v>161</v>
      </c>
      <c r="AU120" s="190" t="s">
        <v>82</v>
      </c>
      <c r="AY120" s="18" t="s">
        <v>159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8" t="s">
        <v>80</v>
      </c>
      <c r="BK120" s="191">
        <f>ROUND(I120*H120,2)</f>
        <v>0</v>
      </c>
      <c r="BL120" s="18" t="s">
        <v>166</v>
      </c>
      <c r="BM120" s="190" t="s">
        <v>618</v>
      </c>
    </row>
    <row r="121" spans="1:65" s="2" customFormat="1" ht="48.75">
      <c r="A121" s="35"/>
      <c r="B121" s="36"/>
      <c r="C121" s="37"/>
      <c r="D121" s="192" t="s">
        <v>168</v>
      </c>
      <c r="E121" s="37"/>
      <c r="F121" s="193" t="s">
        <v>619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168</v>
      </c>
      <c r="AU121" s="18" t="s">
        <v>82</v>
      </c>
    </row>
    <row r="122" spans="1:65" s="13" customFormat="1" ht="11.25">
      <c r="B122" s="199"/>
      <c r="C122" s="200"/>
      <c r="D122" s="192" t="s">
        <v>172</v>
      </c>
      <c r="E122" s="201" t="s">
        <v>19</v>
      </c>
      <c r="F122" s="202" t="s">
        <v>620</v>
      </c>
      <c r="G122" s="200"/>
      <c r="H122" s="201" t="s">
        <v>19</v>
      </c>
      <c r="I122" s="203"/>
      <c r="J122" s="200"/>
      <c r="K122" s="200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172</v>
      </c>
      <c r="AU122" s="208" t="s">
        <v>82</v>
      </c>
      <c r="AV122" s="13" t="s">
        <v>80</v>
      </c>
      <c r="AW122" s="13" t="s">
        <v>35</v>
      </c>
      <c r="AX122" s="13" t="s">
        <v>73</v>
      </c>
      <c r="AY122" s="208" t="s">
        <v>159</v>
      </c>
    </row>
    <row r="123" spans="1:65" s="14" customFormat="1" ht="11.25">
      <c r="B123" s="209"/>
      <c r="C123" s="210"/>
      <c r="D123" s="192" t="s">
        <v>172</v>
      </c>
      <c r="E123" s="211" t="s">
        <v>19</v>
      </c>
      <c r="F123" s="212" t="s">
        <v>621</v>
      </c>
      <c r="G123" s="210"/>
      <c r="H123" s="213">
        <v>1.0999999999999999E-2</v>
      </c>
      <c r="I123" s="214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172</v>
      </c>
      <c r="AU123" s="219" t="s">
        <v>82</v>
      </c>
      <c r="AV123" s="14" t="s">
        <v>82</v>
      </c>
      <c r="AW123" s="14" t="s">
        <v>35</v>
      </c>
      <c r="AX123" s="14" t="s">
        <v>73</v>
      </c>
      <c r="AY123" s="219" t="s">
        <v>159</v>
      </c>
    </row>
    <row r="124" spans="1:65" s="15" customFormat="1" ht="11.25">
      <c r="B124" s="220"/>
      <c r="C124" s="221"/>
      <c r="D124" s="192" t="s">
        <v>172</v>
      </c>
      <c r="E124" s="222" t="s">
        <v>19</v>
      </c>
      <c r="F124" s="223" t="s">
        <v>175</v>
      </c>
      <c r="G124" s="221"/>
      <c r="H124" s="224">
        <v>1.0999999999999999E-2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172</v>
      </c>
      <c r="AU124" s="230" t="s">
        <v>82</v>
      </c>
      <c r="AV124" s="15" t="s">
        <v>166</v>
      </c>
      <c r="AW124" s="15" t="s">
        <v>35</v>
      </c>
      <c r="AX124" s="15" t="s">
        <v>80</v>
      </c>
      <c r="AY124" s="230" t="s">
        <v>159</v>
      </c>
    </row>
    <row r="125" spans="1:65" s="2" customFormat="1" ht="24.2" customHeight="1">
      <c r="A125" s="35"/>
      <c r="B125" s="36"/>
      <c r="C125" s="179" t="s">
        <v>191</v>
      </c>
      <c r="D125" s="179" t="s">
        <v>161</v>
      </c>
      <c r="E125" s="180" t="s">
        <v>622</v>
      </c>
      <c r="F125" s="181" t="s">
        <v>623</v>
      </c>
      <c r="G125" s="182" t="s">
        <v>617</v>
      </c>
      <c r="H125" s="183">
        <v>1.0999999999999999E-2</v>
      </c>
      <c r="I125" s="184"/>
      <c r="J125" s="185">
        <f>ROUND(I125*H125,2)</f>
        <v>0</v>
      </c>
      <c r="K125" s="181" t="s">
        <v>583</v>
      </c>
      <c r="L125" s="40"/>
      <c r="M125" s="186" t="s">
        <v>19</v>
      </c>
      <c r="N125" s="187" t="s">
        <v>44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166</v>
      </c>
      <c r="AT125" s="190" t="s">
        <v>161</v>
      </c>
      <c r="AU125" s="190" t="s">
        <v>82</v>
      </c>
      <c r="AY125" s="18" t="s">
        <v>159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80</v>
      </c>
      <c r="BK125" s="191">
        <f>ROUND(I125*H125,2)</f>
        <v>0</v>
      </c>
      <c r="BL125" s="18" t="s">
        <v>166</v>
      </c>
      <c r="BM125" s="190" t="s">
        <v>624</v>
      </c>
    </row>
    <row r="126" spans="1:65" s="2" customFormat="1" ht="58.5">
      <c r="A126" s="35"/>
      <c r="B126" s="36"/>
      <c r="C126" s="37"/>
      <c r="D126" s="192" t="s">
        <v>168</v>
      </c>
      <c r="E126" s="37"/>
      <c r="F126" s="193" t="s">
        <v>625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168</v>
      </c>
      <c r="AU126" s="18" t="s">
        <v>82</v>
      </c>
    </row>
    <row r="127" spans="1:65" s="13" customFormat="1" ht="11.25">
      <c r="B127" s="199"/>
      <c r="C127" s="200"/>
      <c r="D127" s="192" t="s">
        <v>172</v>
      </c>
      <c r="E127" s="201" t="s">
        <v>19</v>
      </c>
      <c r="F127" s="202" t="s">
        <v>626</v>
      </c>
      <c r="G127" s="200"/>
      <c r="H127" s="201" t="s">
        <v>19</v>
      </c>
      <c r="I127" s="203"/>
      <c r="J127" s="200"/>
      <c r="K127" s="200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172</v>
      </c>
      <c r="AU127" s="208" t="s">
        <v>82</v>
      </c>
      <c r="AV127" s="13" t="s">
        <v>80</v>
      </c>
      <c r="AW127" s="13" t="s">
        <v>35</v>
      </c>
      <c r="AX127" s="13" t="s">
        <v>73</v>
      </c>
      <c r="AY127" s="208" t="s">
        <v>159</v>
      </c>
    </row>
    <row r="128" spans="1:65" s="14" customFormat="1" ht="11.25">
      <c r="B128" s="209"/>
      <c r="C128" s="210"/>
      <c r="D128" s="192" t="s">
        <v>172</v>
      </c>
      <c r="E128" s="211" t="s">
        <v>19</v>
      </c>
      <c r="F128" s="212" t="s">
        <v>621</v>
      </c>
      <c r="G128" s="210"/>
      <c r="H128" s="213">
        <v>1.0999999999999999E-2</v>
      </c>
      <c r="I128" s="214"/>
      <c r="J128" s="210"/>
      <c r="K128" s="210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172</v>
      </c>
      <c r="AU128" s="219" t="s">
        <v>82</v>
      </c>
      <c r="AV128" s="14" t="s">
        <v>82</v>
      </c>
      <c r="AW128" s="14" t="s">
        <v>35</v>
      </c>
      <c r="AX128" s="14" t="s">
        <v>73</v>
      </c>
      <c r="AY128" s="219" t="s">
        <v>159</v>
      </c>
    </row>
    <row r="129" spans="1:65" s="15" customFormat="1" ht="11.25">
      <c r="B129" s="220"/>
      <c r="C129" s="221"/>
      <c r="D129" s="192" t="s">
        <v>172</v>
      </c>
      <c r="E129" s="222" t="s">
        <v>19</v>
      </c>
      <c r="F129" s="223" t="s">
        <v>175</v>
      </c>
      <c r="G129" s="221"/>
      <c r="H129" s="224">
        <v>1.0999999999999999E-2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172</v>
      </c>
      <c r="AU129" s="230" t="s">
        <v>82</v>
      </c>
      <c r="AV129" s="15" t="s">
        <v>166</v>
      </c>
      <c r="AW129" s="15" t="s">
        <v>35</v>
      </c>
      <c r="AX129" s="15" t="s">
        <v>80</v>
      </c>
      <c r="AY129" s="230" t="s">
        <v>159</v>
      </c>
    </row>
    <row r="130" spans="1:65" s="2" customFormat="1" ht="24.2" customHeight="1">
      <c r="A130" s="35"/>
      <c r="B130" s="36"/>
      <c r="C130" s="179" t="s">
        <v>231</v>
      </c>
      <c r="D130" s="179" t="s">
        <v>161</v>
      </c>
      <c r="E130" s="180" t="s">
        <v>627</v>
      </c>
      <c r="F130" s="181" t="s">
        <v>628</v>
      </c>
      <c r="G130" s="182" t="s">
        <v>362</v>
      </c>
      <c r="H130" s="183">
        <v>2</v>
      </c>
      <c r="I130" s="184"/>
      <c r="J130" s="185">
        <f>ROUND(I130*H130,2)</f>
        <v>0</v>
      </c>
      <c r="K130" s="181" t="s">
        <v>583</v>
      </c>
      <c r="L130" s="40"/>
      <c r="M130" s="186" t="s">
        <v>19</v>
      </c>
      <c r="N130" s="187" t="s">
        <v>44</v>
      </c>
      <c r="O130" s="65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166</v>
      </c>
      <c r="AT130" s="190" t="s">
        <v>161</v>
      </c>
      <c r="AU130" s="190" t="s">
        <v>82</v>
      </c>
      <c r="AY130" s="18" t="s">
        <v>159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80</v>
      </c>
      <c r="BK130" s="191">
        <f>ROUND(I130*H130,2)</f>
        <v>0</v>
      </c>
      <c r="BL130" s="18" t="s">
        <v>166</v>
      </c>
      <c r="BM130" s="190" t="s">
        <v>629</v>
      </c>
    </row>
    <row r="131" spans="1:65" s="2" customFormat="1" ht="29.25">
      <c r="A131" s="35"/>
      <c r="B131" s="36"/>
      <c r="C131" s="37"/>
      <c r="D131" s="192" t="s">
        <v>168</v>
      </c>
      <c r="E131" s="37"/>
      <c r="F131" s="193" t="s">
        <v>630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168</v>
      </c>
      <c r="AU131" s="18" t="s">
        <v>82</v>
      </c>
    </row>
    <row r="132" spans="1:65" s="2" customFormat="1" ht="21.75" customHeight="1">
      <c r="A132" s="35"/>
      <c r="B132" s="36"/>
      <c r="C132" s="179" t="s">
        <v>238</v>
      </c>
      <c r="D132" s="179" t="s">
        <v>161</v>
      </c>
      <c r="E132" s="180" t="s">
        <v>631</v>
      </c>
      <c r="F132" s="181" t="s">
        <v>632</v>
      </c>
      <c r="G132" s="182" t="s">
        <v>362</v>
      </c>
      <c r="H132" s="183">
        <v>2</v>
      </c>
      <c r="I132" s="184"/>
      <c r="J132" s="185">
        <f>ROUND(I132*H132,2)</f>
        <v>0</v>
      </c>
      <c r="K132" s="181" t="s">
        <v>583</v>
      </c>
      <c r="L132" s="40"/>
      <c r="M132" s="186" t="s">
        <v>19</v>
      </c>
      <c r="N132" s="187" t="s">
        <v>44</v>
      </c>
      <c r="O132" s="65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0" t="s">
        <v>166</v>
      </c>
      <c r="AT132" s="190" t="s">
        <v>161</v>
      </c>
      <c r="AU132" s="190" t="s">
        <v>82</v>
      </c>
      <c r="AY132" s="18" t="s">
        <v>159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80</v>
      </c>
      <c r="BK132" s="191">
        <f>ROUND(I132*H132,2)</f>
        <v>0</v>
      </c>
      <c r="BL132" s="18" t="s">
        <v>166</v>
      </c>
      <c r="BM132" s="190" t="s">
        <v>633</v>
      </c>
    </row>
    <row r="133" spans="1:65" s="2" customFormat="1" ht="58.5">
      <c r="A133" s="35"/>
      <c r="B133" s="36"/>
      <c r="C133" s="37"/>
      <c r="D133" s="192" t="s">
        <v>168</v>
      </c>
      <c r="E133" s="37"/>
      <c r="F133" s="193" t="s">
        <v>634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168</v>
      </c>
      <c r="AU133" s="18" t="s">
        <v>82</v>
      </c>
    </row>
    <row r="134" spans="1:65" s="2" customFormat="1" ht="21.75" customHeight="1">
      <c r="A134" s="35"/>
      <c r="B134" s="36"/>
      <c r="C134" s="179" t="s">
        <v>244</v>
      </c>
      <c r="D134" s="179" t="s">
        <v>161</v>
      </c>
      <c r="E134" s="180" t="s">
        <v>635</v>
      </c>
      <c r="F134" s="181" t="s">
        <v>636</v>
      </c>
      <c r="G134" s="182" t="s">
        <v>362</v>
      </c>
      <c r="H134" s="183">
        <v>2</v>
      </c>
      <c r="I134" s="184"/>
      <c r="J134" s="185">
        <f>ROUND(I134*H134,2)</f>
        <v>0</v>
      </c>
      <c r="K134" s="181" t="s">
        <v>583</v>
      </c>
      <c r="L134" s="40"/>
      <c r="M134" s="186" t="s">
        <v>19</v>
      </c>
      <c r="N134" s="187" t="s">
        <v>44</v>
      </c>
      <c r="O134" s="65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0" t="s">
        <v>166</v>
      </c>
      <c r="AT134" s="190" t="s">
        <v>161</v>
      </c>
      <c r="AU134" s="190" t="s">
        <v>82</v>
      </c>
      <c r="AY134" s="18" t="s">
        <v>159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80</v>
      </c>
      <c r="BK134" s="191">
        <f>ROUND(I134*H134,2)</f>
        <v>0</v>
      </c>
      <c r="BL134" s="18" t="s">
        <v>166</v>
      </c>
      <c r="BM134" s="190" t="s">
        <v>637</v>
      </c>
    </row>
    <row r="135" spans="1:65" s="2" customFormat="1" ht="48.75">
      <c r="A135" s="35"/>
      <c r="B135" s="36"/>
      <c r="C135" s="37"/>
      <c r="D135" s="192" t="s">
        <v>168</v>
      </c>
      <c r="E135" s="37"/>
      <c r="F135" s="193" t="s">
        <v>638</v>
      </c>
      <c r="G135" s="37"/>
      <c r="H135" s="37"/>
      <c r="I135" s="194"/>
      <c r="J135" s="37"/>
      <c r="K135" s="37"/>
      <c r="L135" s="40"/>
      <c r="M135" s="195"/>
      <c r="N135" s="196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168</v>
      </c>
      <c r="AU135" s="18" t="s">
        <v>82</v>
      </c>
    </row>
    <row r="136" spans="1:65" s="2" customFormat="1" ht="24.2" customHeight="1">
      <c r="A136" s="35"/>
      <c r="B136" s="36"/>
      <c r="C136" s="179" t="s">
        <v>252</v>
      </c>
      <c r="D136" s="179" t="s">
        <v>161</v>
      </c>
      <c r="E136" s="180" t="s">
        <v>639</v>
      </c>
      <c r="F136" s="181" t="s">
        <v>640</v>
      </c>
      <c r="G136" s="182" t="s">
        <v>617</v>
      </c>
      <c r="H136" s="183">
        <v>0.222</v>
      </c>
      <c r="I136" s="184"/>
      <c r="J136" s="185">
        <f>ROUND(I136*H136,2)</f>
        <v>0</v>
      </c>
      <c r="K136" s="181" t="s">
        <v>583</v>
      </c>
      <c r="L136" s="40"/>
      <c r="M136" s="186" t="s">
        <v>19</v>
      </c>
      <c r="N136" s="187" t="s">
        <v>44</v>
      </c>
      <c r="O136" s="65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166</v>
      </c>
      <c r="AT136" s="190" t="s">
        <v>161</v>
      </c>
      <c r="AU136" s="190" t="s">
        <v>82</v>
      </c>
      <c r="AY136" s="18" t="s">
        <v>159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80</v>
      </c>
      <c r="BK136" s="191">
        <f>ROUND(I136*H136,2)</f>
        <v>0</v>
      </c>
      <c r="BL136" s="18" t="s">
        <v>166</v>
      </c>
      <c r="BM136" s="190" t="s">
        <v>641</v>
      </c>
    </row>
    <row r="137" spans="1:65" s="2" customFormat="1" ht="39">
      <c r="A137" s="35"/>
      <c r="B137" s="36"/>
      <c r="C137" s="37"/>
      <c r="D137" s="192" t="s">
        <v>168</v>
      </c>
      <c r="E137" s="37"/>
      <c r="F137" s="193" t="s">
        <v>642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168</v>
      </c>
      <c r="AU137" s="18" t="s">
        <v>82</v>
      </c>
    </row>
    <row r="138" spans="1:65" s="14" customFormat="1" ht="11.25">
      <c r="B138" s="209"/>
      <c r="C138" s="210"/>
      <c r="D138" s="192" t="s">
        <v>172</v>
      </c>
      <c r="E138" s="211" t="s">
        <v>19</v>
      </c>
      <c r="F138" s="212" t="s">
        <v>643</v>
      </c>
      <c r="G138" s="210"/>
      <c r="H138" s="213">
        <v>0.222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172</v>
      </c>
      <c r="AU138" s="219" t="s">
        <v>82</v>
      </c>
      <c r="AV138" s="14" t="s">
        <v>82</v>
      </c>
      <c r="AW138" s="14" t="s">
        <v>35</v>
      </c>
      <c r="AX138" s="14" t="s">
        <v>73</v>
      </c>
      <c r="AY138" s="219" t="s">
        <v>159</v>
      </c>
    </row>
    <row r="139" spans="1:65" s="15" customFormat="1" ht="11.25">
      <c r="B139" s="220"/>
      <c r="C139" s="221"/>
      <c r="D139" s="192" t="s">
        <v>172</v>
      </c>
      <c r="E139" s="222" t="s">
        <v>19</v>
      </c>
      <c r="F139" s="223" t="s">
        <v>175</v>
      </c>
      <c r="G139" s="221"/>
      <c r="H139" s="224">
        <v>0.222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172</v>
      </c>
      <c r="AU139" s="230" t="s">
        <v>82</v>
      </c>
      <c r="AV139" s="15" t="s">
        <v>166</v>
      </c>
      <c r="AW139" s="15" t="s">
        <v>35</v>
      </c>
      <c r="AX139" s="15" t="s">
        <v>80</v>
      </c>
      <c r="AY139" s="230" t="s">
        <v>159</v>
      </c>
    </row>
    <row r="140" spans="1:65" s="2" customFormat="1" ht="24.2" customHeight="1">
      <c r="A140" s="35"/>
      <c r="B140" s="36"/>
      <c r="C140" s="179" t="s">
        <v>258</v>
      </c>
      <c r="D140" s="179" t="s">
        <v>161</v>
      </c>
      <c r="E140" s="180" t="s">
        <v>644</v>
      </c>
      <c r="F140" s="181" t="s">
        <v>645</v>
      </c>
      <c r="G140" s="182" t="s">
        <v>617</v>
      </c>
      <c r="H140" s="183">
        <v>3.38</v>
      </c>
      <c r="I140" s="184"/>
      <c r="J140" s="185">
        <f>ROUND(I140*H140,2)</f>
        <v>0</v>
      </c>
      <c r="K140" s="181" t="s">
        <v>583</v>
      </c>
      <c r="L140" s="40"/>
      <c r="M140" s="186" t="s">
        <v>19</v>
      </c>
      <c r="N140" s="187" t="s">
        <v>44</v>
      </c>
      <c r="O140" s="65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0" t="s">
        <v>166</v>
      </c>
      <c r="AT140" s="190" t="s">
        <v>161</v>
      </c>
      <c r="AU140" s="190" t="s">
        <v>82</v>
      </c>
      <c r="AY140" s="18" t="s">
        <v>159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80</v>
      </c>
      <c r="BK140" s="191">
        <f>ROUND(I140*H140,2)</f>
        <v>0</v>
      </c>
      <c r="BL140" s="18" t="s">
        <v>166</v>
      </c>
      <c r="BM140" s="190" t="s">
        <v>646</v>
      </c>
    </row>
    <row r="141" spans="1:65" s="2" customFormat="1" ht="78">
      <c r="A141" s="35"/>
      <c r="B141" s="36"/>
      <c r="C141" s="37"/>
      <c r="D141" s="192" t="s">
        <v>168</v>
      </c>
      <c r="E141" s="37"/>
      <c r="F141" s="193" t="s">
        <v>647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168</v>
      </c>
      <c r="AU141" s="18" t="s">
        <v>82</v>
      </c>
    </row>
    <row r="142" spans="1:65" s="13" customFormat="1" ht="11.25">
      <c r="B142" s="199"/>
      <c r="C142" s="200"/>
      <c r="D142" s="192" t="s">
        <v>172</v>
      </c>
      <c r="E142" s="201" t="s">
        <v>19</v>
      </c>
      <c r="F142" s="202" t="s">
        <v>648</v>
      </c>
      <c r="G142" s="200"/>
      <c r="H142" s="201" t="s">
        <v>19</v>
      </c>
      <c r="I142" s="203"/>
      <c r="J142" s="200"/>
      <c r="K142" s="200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172</v>
      </c>
      <c r="AU142" s="208" t="s">
        <v>82</v>
      </c>
      <c r="AV142" s="13" t="s">
        <v>80</v>
      </c>
      <c r="AW142" s="13" t="s">
        <v>35</v>
      </c>
      <c r="AX142" s="13" t="s">
        <v>73</v>
      </c>
      <c r="AY142" s="208" t="s">
        <v>159</v>
      </c>
    </row>
    <row r="143" spans="1:65" s="14" customFormat="1" ht="11.25">
      <c r="B143" s="209"/>
      <c r="C143" s="210"/>
      <c r="D143" s="192" t="s">
        <v>172</v>
      </c>
      <c r="E143" s="211" t="s">
        <v>19</v>
      </c>
      <c r="F143" s="212" t="s">
        <v>649</v>
      </c>
      <c r="G143" s="210"/>
      <c r="H143" s="213">
        <v>3.38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172</v>
      </c>
      <c r="AU143" s="219" t="s">
        <v>82</v>
      </c>
      <c r="AV143" s="14" t="s">
        <v>82</v>
      </c>
      <c r="AW143" s="14" t="s">
        <v>35</v>
      </c>
      <c r="AX143" s="14" t="s">
        <v>73</v>
      </c>
      <c r="AY143" s="219" t="s">
        <v>159</v>
      </c>
    </row>
    <row r="144" spans="1:65" s="15" customFormat="1" ht="11.25">
      <c r="B144" s="220"/>
      <c r="C144" s="221"/>
      <c r="D144" s="192" t="s">
        <v>172</v>
      </c>
      <c r="E144" s="222" t="s">
        <v>19</v>
      </c>
      <c r="F144" s="223" t="s">
        <v>175</v>
      </c>
      <c r="G144" s="221"/>
      <c r="H144" s="224">
        <v>3.38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172</v>
      </c>
      <c r="AU144" s="230" t="s">
        <v>82</v>
      </c>
      <c r="AV144" s="15" t="s">
        <v>166</v>
      </c>
      <c r="AW144" s="15" t="s">
        <v>35</v>
      </c>
      <c r="AX144" s="15" t="s">
        <v>80</v>
      </c>
      <c r="AY144" s="230" t="s">
        <v>159</v>
      </c>
    </row>
    <row r="145" spans="1:65" s="2" customFormat="1" ht="24.2" customHeight="1">
      <c r="A145" s="35"/>
      <c r="B145" s="36"/>
      <c r="C145" s="179" t="s">
        <v>266</v>
      </c>
      <c r="D145" s="179" t="s">
        <v>161</v>
      </c>
      <c r="E145" s="180" t="s">
        <v>650</v>
      </c>
      <c r="F145" s="181" t="s">
        <v>651</v>
      </c>
      <c r="G145" s="182" t="s">
        <v>652</v>
      </c>
      <c r="H145" s="183">
        <v>2</v>
      </c>
      <c r="I145" s="184"/>
      <c r="J145" s="185">
        <f>ROUND(I145*H145,2)</f>
        <v>0</v>
      </c>
      <c r="K145" s="181" t="s">
        <v>583</v>
      </c>
      <c r="L145" s="40"/>
      <c r="M145" s="186" t="s">
        <v>19</v>
      </c>
      <c r="N145" s="187" t="s">
        <v>44</v>
      </c>
      <c r="O145" s="65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0" t="s">
        <v>166</v>
      </c>
      <c r="AT145" s="190" t="s">
        <v>161</v>
      </c>
      <c r="AU145" s="190" t="s">
        <v>82</v>
      </c>
      <c r="AY145" s="18" t="s">
        <v>159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80</v>
      </c>
      <c r="BK145" s="191">
        <f>ROUND(I145*H145,2)</f>
        <v>0</v>
      </c>
      <c r="BL145" s="18" t="s">
        <v>166</v>
      </c>
      <c r="BM145" s="190" t="s">
        <v>653</v>
      </c>
    </row>
    <row r="146" spans="1:65" s="2" customFormat="1" ht="68.25">
      <c r="A146" s="35"/>
      <c r="B146" s="36"/>
      <c r="C146" s="37"/>
      <c r="D146" s="192" t="s">
        <v>168</v>
      </c>
      <c r="E146" s="37"/>
      <c r="F146" s="193" t="s">
        <v>654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168</v>
      </c>
      <c r="AU146" s="18" t="s">
        <v>82</v>
      </c>
    </row>
    <row r="147" spans="1:65" s="2" customFormat="1" ht="24.2" customHeight="1">
      <c r="A147" s="35"/>
      <c r="B147" s="36"/>
      <c r="C147" s="179" t="s">
        <v>8</v>
      </c>
      <c r="D147" s="179" t="s">
        <v>161</v>
      </c>
      <c r="E147" s="180" t="s">
        <v>655</v>
      </c>
      <c r="F147" s="181" t="s">
        <v>656</v>
      </c>
      <c r="G147" s="182" t="s">
        <v>652</v>
      </c>
      <c r="H147" s="183">
        <v>2</v>
      </c>
      <c r="I147" s="184"/>
      <c r="J147" s="185">
        <f>ROUND(I147*H147,2)</f>
        <v>0</v>
      </c>
      <c r="K147" s="181" t="s">
        <v>583</v>
      </c>
      <c r="L147" s="40"/>
      <c r="M147" s="186" t="s">
        <v>19</v>
      </c>
      <c r="N147" s="187" t="s">
        <v>44</v>
      </c>
      <c r="O147" s="65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0" t="s">
        <v>166</v>
      </c>
      <c r="AT147" s="190" t="s">
        <v>161</v>
      </c>
      <c r="AU147" s="190" t="s">
        <v>82</v>
      </c>
      <c r="AY147" s="18" t="s">
        <v>159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80</v>
      </c>
      <c r="BK147" s="191">
        <f>ROUND(I147*H147,2)</f>
        <v>0</v>
      </c>
      <c r="BL147" s="18" t="s">
        <v>166</v>
      </c>
      <c r="BM147" s="190" t="s">
        <v>657</v>
      </c>
    </row>
    <row r="148" spans="1:65" s="2" customFormat="1" ht="58.5">
      <c r="A148" s="35"/>
      <c r="B148" s="36"/>
      <c r="C148" s="37"/>
      <c r="D148" s="192" t="s">
        <v>168</v>
      </c>
      <c r="E148" s="37"/>
      <c r="F148" s="193" t="s">
        <v>658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168</v>
      </c>
      <c r="AU148" s="18" t="s">
        <v>82</v>
      </c>
    </row>
    <row r="149" spans="1:65" s="2" customFormat="1" ht="37.9" customHeight="1">
      <c r="A149" s="35"/>
      <c r="B149" s="36"/>
      <c r="C149" s="179" t="s">
        <v>277</v>
      </c>
      <c r="D149" s="179" t="s">
        <v>161</v>
      </c>
      <c r="E149" s="180" t="s">
        <v>659</v>
      </c>
      <c r="F149" s="181" t="s">
        <v>660</v>
      </c>
      <c r="G149" s="182" t="s">
        <v>164</v>
      </c>
      <c r="H149" s="183">
        <v>222</v>
      </c>
      <c r="I149" s="184"/>
      <c r="J149" s="185">
        <f>ROUND(I149*H149,2)</f>
        <v>0</v>
      </c>
      <c r="K149" s="181" t="s">
        <v>583</v>
      </c>
      <c r="L149" s="40"/>
      <c r="M149" s="186" t="s">
        <v>19</v>
      </c>
      <c r="N149" s="187" t="s">
        <v>44</v>
      </c>
      <c r="O149" s="65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0" t="s">
        <v>166</v>
      </c>
      <c r="AT149" s="190" t="s">
        <v>161</v>
      </c>
      <c r="AU149" s="190" t="s">
        <v>82</v>
      </c>
      <c r="AY149" s="18" t="s">
        <v>159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80</v>
      </c>
      <c r="BK149" s="191">
        <f>ROUND(I149*H149,2)</f>
        <v>0</v>
      </c>
      <c r="BL149" s="18" t="s">
        <v>166</v>
      </c>
      <c r="BM149" s="190" t="s">
        <v>661</v>
      </c>
    </row>
    <row r="150" spans="1:65" s="2" customFormat="1" ht="58.5">
      <c r="A150" s="35"/>
      <c r="B150" s="36"/>
      <c r="C150" s="37"/>
      <c r="D150" s="192" t="s">
        <v>168</v>
      </c>
      <c r="E150" s="37"/>
      <c r="F150" s="193" t="s">
        <v>662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168</v>
      </c>
      <c r="AU150" s="18" t="s">
        <v>82</v>
      </c>
    </row>
    <row r="151" spans="1:65" s="14" customFormat="1" ht="11.25">
      <c r="B151" s="209"/>
      <c r="C151" s="210"/>
      <c r="D151" s="192" t="s">
        <v>172</v>
      </c>
      <c r="E151" s="211" t="s">
        <v>19</v>
      </c>
      <c r="F151" s="212" t="s">
        <v>663</v>
      </c>
      <c r="G151" s="210"/>
      <c r="H151" s="213">
        <v>222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172</v>
      </c>
      <c r="AU151" s="219" t="s">
        <v>82</v>
      </c>
      <c r="AV151" s="14" t="s">
        <v>82</v>
      </c>
      <c r="AW151" s="14" t="s">
        <v>35</v>
      </c>
      <c r="AX151" s="14" t="s">
        <v>73</v>
      </c>
      <c r="AY151" s="219" t="s">
        <v>159</v>
      </c>
    </row>
    <row r="152" spans="1:65" s="15" customFormat="1" ht="11.25">
      <c r="B152" s="220"/>
      <c r="C152" s="221"/>
      <c r="D152" s="192" t="s">
        <v>172</v>
      </c>
      <c r="E152" s="222" t="s">
        <v>19</v>
      </c>
      <c r="F152" s="223" t="s">
        <v>175</v>
      </c>
      <c r="G152" s="221"/>
      <c r="H152" s="224">
        <v>222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172</v>
      </c>
      <c r="AU152" s="230" t="s">
        <v>82</v>
      </c>
      <c r="AV152" s="15" t="s">
        <v>166</v>
      </c>
      <c r="AW152" s="15" t="s">
        <v>35</v>
      </c>
      <c r="AX152" s="15" t="s">
        <v>80</v>
      </c>
      <c r="AY152" s="230" t="s">
        <v>159</v>
      </c>
    </row>
    <row r="153" spans="1:65" s="12" customFormat="1" ht="25.9" customHeight="1">
      <c r="B153" s="163"/>
      <c r="C153" s="164"/>
      <c r="D153" s="165" t="s">
        <v>72</v>
      </c>
      <c r="E153" s="166" t="s">
        <v>664</v>
      </c>
      <c r="F153" s="166" t="s">
        <v>665</v>
      </c>
      <c r="G153" s="164"/>
      <c r="H153" s="164"/>
      <c r="I153" s="167"/>
      <c r="J153" s="168">
        <f>BK153</f>
        <v>0</v>
      </c>
      <c r="K153" s="164"/>
      <c r="L153" s="169"/>
      <c r="M153" s="170"/>
      <c r="N153" s="171"/>
      <c r="O153" s="171"/>
      <c r="P153" s="172">
        <f>SUM(P154:P184)</f>
        <v>0</v>
      </c>
      <c r="Q153" s="171"/>
      <c r="R153" s="172">
        <f>SUM(R154:R184)</f>
        <v>0</v>
      </c>
      <c r="S153" s="171"/>
      <c r="T153" s="173">
        <f>SUM(T154:T184)</f>
        <v>0</v>
      </c>
      <c r="AR153" s="174" t="s">
        <v>166</v>
      </c>
      <c r="AT153" s="175" t="s">
        <v>72</v>
      </c>
      <c r="AU153" s="175" t="s">
        <v>73</v>
      </c>
      <c r="AY153" s="174" t="s">
        <v>159</v>
      </c>
      <c r="BK153" s="176">
        <f>SUM(BK154:BK184)</f>
        <v>0</v>
      </c>
    </row>
    <row r="154" spans="1:65" s="2" customFormat="1" ht="55.5" customHeight="1">
      <c r="A154" s="35"/>
      <c r="B154" s="36"/>
      <c r="C154" s="179" t="s">
        <v>285</v>
      </c>
      <c r="D154" s="179" t="s">
        <v>161</v>
      </c>
      <c r="E154" s="180" t="s">
        <v>666</v>
      </c>
      <c r="F154" s="181" t="s">
        <v>667</v>
      </c>
      <c r="G154" s="182" t="s">
        <v>222</v>
      </c>
      <c r="H154" s="183">
        <v>16.605</v>
      </c>
      <c r="I154" s="184"/>
      <c r="J154" s="185">
        <f>ROUND(I154*H154,2)</f>
        <v>0</v>
      </c>
      <c r="K154" s="181" t="s">
        <v>583</v>
      </c>
      <c r="L154" s="40"/>
      <c r="M154" s="186" t="s">
        <v>19</v>
      </c>
      <c r="N154" s="187" t="s">
        <v>44</v>
      </c>
      <c r="O154" s="65"/>
      <c r="P154" s="188">
        <f>O154*H154</f>
        <v>0</v>
      </c>
      <c r="Q154" s="188">
        <v>0</v>
      </c>
      <c r="R154" s="188">
        <f>Q154*H154</f>
        <v>0</v>
      </c>
      <c r="S154" s="188">
        <v>0</v>
      </c>
      <c r="T154" s="18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0" t="s">
        <v>166</v>
      </c>
      <c r="AT154" s="190" t="s">
        <v>161</v>
      </c>
      <c r="AU154" s="190" t="s">
        <v>80</v>
      </c>
      <c r="AY154" s="18" t="s">
        <v>159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80</v>
      </c>
      <c r="BK154" s="191">
        <f>ROUND(I154*H154,2)</f>
        <v>0</v>
      </c>
      <c r="BL154" s="18" t="s">
        <v>166</v>
      </c>
      <c r="BM154" s="190" t="s">
        <v>668</v>
      </c>
    </row>
    <row r="155" spans="1:65" s="2" customFormat="1" ht="78">
      <c r="A155" s="35"/>
      <c r="B155" s="36"/>
      <c r="C155" s="37"/>
      <c r="D155" s="192" t="s">
        <v>168</v>
      </c>
      <c r="E155" s="37"/>
      <c r="F155" s="193" t="s">
        <v>669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168</v>
      </c>
      <c r="AU155" s="18" t="s">
        <v>80</v>
      </c>
    </row>
    <row r="156" spans="1:65" s="13" customFormat="1" ht="11.25">
      <c r="B156" s="199"/>
      <c r="C156" s="200"/>
      <c r="D156" s="192" t="s">
        <v>172</v>
      </c>
      <c r="E156" s="201" t="s">
        <v>19</v>
      </c>
      <c r="F156" s="202" t="s">
        <v>670</v>
      </c>
      <c r="G156" s="200"/>
      <c r="H156" s="201" t="s">
        <v>19</v>
      </c>
      <c r="I156" s="203"/>
      <c r="J156" s="200"/>
      <c r="K156" s="200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172</v>
      </c>
      <c r="AU156" s="208" t="s">
        <v>80</v>
      </c>
      <c r="AV156" s="13" t="s">
        <v>80</v>
      </c>
      <c r="AW156" s="13" t="s">
        <v>35</v>
      </c>
      <c r="AX156" s="13" t="s">
        <v>73</v>
      </c>
      <c r="AY156" s="208" t="s">
        <v>159</v>
      </c>
    </row>
    <row r="157" spans="1:65" s="14" customFormat="1" ht="11.25">
      <c r="B157" s="209"/>
      <c r="C157" s="210"/>
      <c r="D157" s="192" t="s">
        <v>172</v>
      </c>
      <c r="E157" s="211" t="s">
        <v>19</v>
      </c>
      <c r="F157" s="212" t="s">
        <v>671</v>
      </c>
      <c r="G157" s="210"/>
      <c r="H157" s="213">
        <v>16.605</v>
      </c>
      <c r="I157" s="214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172</v>
      </c>
      <c r="AU157" s="219" t="s">
        <v>80</v>
      </c>
      <c r="AV157" s="14" t="s">
        <v>82</v>
      </c>
      <c r="AW157" s="14" t="s">
        <v>35</v>
      </c>
      <c r="AX157" s="14" t="s">
        <v>73</v>
      </c>
      <c r="AY157" s="219" t="s">
        <v>159</v>
      </c>
    </row>
    <row r="158" spans="1:65" s="15" customFormat="1" ht="11.25">
      <c r="B158" s="220"/>
      <c r="C158" s="221"/>
      <c r="D158" s="192" t="s">
        <v>172</v>
      </c>
      <c r="E158" s="222" t="s">
        <v>19</v>
      </c>
      <c r="F158" s="223" t="s">
        <v>175</v>
      </c>
      <c r="G158" s="221"/>
      <c r="H158" s="224">
        <v>16.605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172</v>
      </c>
      <c r="AU158" s="230" t="s">
        <v>80</v>
      </c>
      <c r="AV158" s="15" t="s">
        <v>166</v>
      </c>
      <c r="AW158" s="15" t="s">
        <v>35</v>
      </c>
      <c r="AX158" s="15" t="s">
        <v>80</v>
      </c>
      <c r="AY158" s="230" t="s">
        <v>159</v>
      </c>
    </row>
    <row r="159" spans="1:65" s="2" customFormat="1" ht="49.15" customHeight="1">
      <c r="A159" s="35"/>
      <c r="B159" s="36"/>
      <c r="C159" s="179" t="s">
        <v>292</v>
      </c>
      <c r="D159" s="179" t="s">
        <v>161</v>
      </c>
      <c r="E159" s="180" t="s">
        <v>672</v>
      </c>
      <c r="F159" s="181" t="s">
        <v>673</v>
      </c>
      <c r="G159" s="182" t="s">
        <v>222</v>
      </c>
      <c r="H159" s="183">
        <v>59.91</v>
      </c>
      <c r="I159" s="184"/>
      <c r="J159" s="185">
        <f>ROUND(I159*H159,2)</f>
        <v>0</v>
      </c>
      <c r="K159" s="181" t="s">
        <v>583</v>
      </c>
      <c r="L159" s="40"/>
      <c r="M159" s="186" t="s">
        <v>19</v>
      </c>
      <c r="N159" s="187" t="s">
        <v>44</v>
      </c>
      <c r="O159" s="65"/>
      <c r="P159" s="188">
        <f>O159*H159</f>
        <v>0</v>
      </c>
      <c r="Q159" s="188">
        <v>0</v>
      </c>
      <c r="R159" s="188">
        <f>Q159*H159</f>
        <v>0</v>
      </c>
      <c r="S159" s="188">
        <v>0</v>
      </c>
      <c r="T159" s="18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0" t="s">
        <v>674</v>
      </c>
      <c r="AT159" s="190" t="s">
        <v>161</v>
      </c>
      <c r="AU159" s="190" t="s">
        <v>80</v>
      </c>
      <c r="AY159" s="18" t="s">
        <v>159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80</v>
      </c>
      <c r="BK159" s="191">
        <f>ROUND(I159*H159,2)</f>
        <v>0</v>
      </c>
      <c r="BL159" s="18" t="s">
        <v>674</v>
      </c>
      <c r="BM159" s="190" t="s">
        <v>675</v>
      </c>
    </row>
    <row r="160" spans="1:65" s="2" customFormat="1" ht="97.5">
      <c r="A160" s="35"/>
      <c r="B160" s="36"/>
      <c r="C160" s="37"/>
      <c r="D160" s="192" t="s">
        <v>168</v>
      </c>
      <c r="E160" s="37"/>
      <c r="F160" s="193" t="s">
        <v>676</v>
      </c>
      <c r="G160" s="37"/>
      <c r="H160" s="37"/>
      <c r="I160" s="194"/>
      <c r="J160" s="37"/>
      <c r="K160" s="37"/>
      <c r="L160" s="40"/>
      <c r="M160" s="195"/>
      <c r="N160" s="19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168</v>
      </c>
      <c r="AU160" s="18" t="s">
        <v>80</v>
      </c>
    </row>
    <row r="161" spans="1:65" s="13" customFormat="1" ht="11.25">
      <c r="B161" s="199"/>
      <c r="C161" s="200"/>
      <c r="D161" s="192" t="s">
        <v>172</v>
      </c>
      <c r="E161" s="201" t="s">
        <v>19</v>
      </c>
      <c r="F161" s="202" t="s">
        <v>677</v>
      </c>
      <c r="G161" s="200"/>
      <c r="H161" s="201" t="s">
        <v>19</v>
      </c>
      <c r="I161" s="203"/>
      <c r="J161" s="200"/>
      <c r="K161" s="200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172</v>
      </c>
      <c r="AU161" s="208" t="s">
        <v>80</v>
      </c>
      <c r="AV161" s="13" t="s">
        <v>80</v>
      </c>
      <c r="AW161" s="13" t="s">
        <v>35</v>
      </c>
      <c r="AX161" s="13" t="s">
        <v>73</v>
      </c>
      <c r="AY161" s="208" t="s">
        <v>159</v>
      </c>
    </row>
    <row r="162" spans="1:65" s="14" customFormat="1" ht="11.25">
      <c r="B162" s="209"/>
      <c r="C162" s="210"/>
      <c r="D162" s="192" t="s">
        <v>172</v>
      </c>
      <c r="E162" s="211" t="s">
        <v>19</v>
      </c>
      <c r="F162" s="212" t="s">
        <v>678</v>
      </c>
      <c r="G162" s="210"/>
      <c r="H162" s="213">
        <v>58.838000000000001</v>
      </c>
      <c r="I162" s="214"/>
      <c r="J162" s="210"/>
      <c r="K162" s="210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172</v>
      </c>
      <c r="AU162" s="219" t="s">
        <v>80</v>
      </c>
      <c r="AV162" s="14" t="s">
        <v>82</v>
      </c>
      <c r="AW162" s="14" t="s">
        <v>35</v>
      </c>
      <c r="AX162" s="14" t="s">
        <v>73</v>
      </c>
      <c r="AY162" s="219" t="s">
        <v>159</v>
      </c>
    </row>
    <row r="163" spans="1:65" s="13" customFormat="1" ht="11.25">
      <c r="B163" s="199"/>
      <c r="C163" s="200"/>
      <c r="D163" s="192" t="s">
        <v>172</v>
      </c>
      <c r="E163" s="201" t="s">
        <v>19</v>
      </c>
      <c r="F163" s="202" t="s">
        <v>679</v>
      </c>
      <c r="G163" s="200"/>
      <c r="H163" s="201" t="s">
        <v>19</v>
      </c>
      <c r="I163" s="203"/>
      <c r="J163" s="200"/>
      <c r="K163" s="200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172</v>
      </c>
      <c r="AU163" s="208" t="s">
        <v>80</v>
      </c>
      <c r="AV163" s="13" t="s">
        <v>80</v>
      </c>
      <c r="AW163" s="13" t="s">
        <v>35</v>
      </c>
      <c r="AX163" s="13" t="s">
        <v>73</v>
      </c>
      <c r="AY163" s="208" t="s">
        <v>159</v>
      </c>
    </row>
    <row r="164" spans="1:65" s="14" customFormat="1" ht="11.25">
      <c r="B164" s="209"/>
      <c r="C164" s="210"/>
      <c r="D164" s="192" t="s">
        <v>172</v>
      </c>
      <c r="E164" s="211" t="s">
        <v>19</v>
      </c>
      <c r="F164" s="212" t="s">
        <v>680</v>
      </c>
      <c r="G164" s="210"/>
      <c r="H164" s="213">
        <v>1.0720000000000001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172</v>
      </c>
      <c r="AU164" s="219" t="s">
        <v>80</v>
      </c>
      <c r="AV164" s="14" t="s">
        <v>82</v>
      </c>
      <c r="AW164" s="14" t="s">
        <v>35</v>
      </c>
      <c r="AX164" s="14" t="s">
        <v>73</v>
      </c>
      <c r="AY164" s="219" t="s">
        <v>159</v>
      </c>
    </row>
    <row r="165" spans="1:65" s="15" customFormat="1" ht="11.25">
      <c r="B165" s="220"/>
      <c r="C165" s="221"/>
      <c r="D165" s="192" t="s">
        <v>172</v>
      </c>
      <c r="E165" s="222" t="s">
        <v>19</v>
      </c>
      <c r="F165" s="223" t="s">
        <v>175</v>
      </c>
      <c r="G165" s="221"/>
      <c r="H165" s="224">
        <v>59.91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172</v>
      </c>
      <c r="AU165" s="230" t="s">
        <v>80</v>
      </c>
      <c r="AV165" s="15" t="s">
        <v>166</v>
      </c>
      <c r="AW165" s="15" t="s">
        <v>35</v>
      </c>
      <c r="AX165" s="15" t="s">
        <v>80</v>
      </c>
      <c r="AY165" s="230" t="s">
        <v>159</v>
      </c>
    </row>
    <row r="166" spans="1:65" s="2" customFormat="1" ht="21.75" customHeight="1">
      <c r="A166" s="35"/>
      <c r="B166" s="36"/>
      <c r="C166" s="179" t="s">
        <v>300</v>
      </c>
      <c r="D166" s="179" t="s">
        <v>161</v>
      </c>
      <c r="E166" s="180" t="s">
        <v>681</v>
      </c>
      <c r="F166" s="181" t="s">
        <v>682</v>
      </c>
      <c r="G166" s="182" t="s">
        <v>222</v>
      </c>
      <c r="H166" s="183">
        <v>76.515000000000001</v>
      </c>
      <c r="I166" s="184"/>
      <c r="J166" s="185">
        <f>ROUND(I166*H166,2)</f>
        <v>0</v>
      </c>
      <c r="K166" s="181" t="s">
        <v>583</v>
      </c>
      <c r="L166" s="40"/>
      <c r="M166" s="186" t="s">
        <v>19</v>
      </c>
      <c r="N166" s="187" t="s">
        <v>44</v>
      </c>
      <c r="O166" s="65"/>
      <c r="P166" s="188">
        <f>O166*H166</f>
        <v>0</v>
      </c>
      <c r="Q166" s="188">
        <v>0</v>
      </c>
      <c r="R166" s="188">
        <f>Q166*H166</f>
        <v>0</v>
      </c>
      <c r="S166" s="188">
        <v>0</v>
      </c>
      <c r="T166" s="18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0" t="s">
        <v>166</v>
      </c>
      <c r="AT166" s="190" t="s">
        <v>161</v>
      </c>
      <c r="AU166" s="190" t="s">
        <v>80</v>
      </c>
      <c r="AY166" s="18" t="s">
        <v>159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8" t="s">
        <v>80</v>
      </c>
      <c r="BK166" s="191">
        <f>ROUND(I166*H166,2)</f>
        <v>0</v>
      </c>
      <c r="BL166" s="18" t="s">
        <v>166</v>
      </c>
      <c r="BM166" s="190" t="s">
        <v>683</v>
      </c>
    </row>
    <row r="167" spans="1:65" s="2" customFormat="1" ht="48.75">
      <c r="A167" s="35"/>
      <c r="B167" s="36"/>
      <c r="C167" s="37"/>
      <c r="D167" s="192" t="s">
        <v>168</v>
      </c>
      <c r="E167" s="37"/>
      <c r="F167" s="193" t="s">
        <v>684</v>
      </c>
      <c r="G167" s="37"/>
      <c r="H167" s="37"/>
      <c r="I167" s="194"/>
      <c r="J167" s="37"/>
      <c r="K167" s="37"/>
      <c r="L167" s="40"/>
      <c r="M167" s="195"/>
      <c r="N167" s="196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168</v>
      </c>
      <c r="AU167" s="18" t="s">
        <v>80</v>
      </c>
    </row>
    <row r="168" spans="1:65" s="13" customFormat="1" ht="11.25">
      <c r="B168" s="199"/>
      <c r="C168" s="200"/>
      <c r="D168" s="192" t="s">
        <v>172</v>
      </c>
      <c r="E168" s="201" t="s">
        <v>19</v>
      </c>
      <c r="F168" s="202" t="s">
        <v>685</v>
      </c>
      <c r="G168" s="200"/>
      <c r="H168" s="201" t="s">
        <v>19</v>
      </c>
      <c r="I168" s="203"/>
      <c r="J168" s="200"/>
      <c r="K168" s="200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172</v>
      </c>
      <c r="AU168" s="208" t="s">
        <v>80</v>
      </c>
      <c r="AV168" s="13" t="s">
        <v>80</v>
      </c>
      <c r="AW168" s="13" t="s">
        <v>35</v>
      </c>
      <c r="AX168" s="13" t="s">
        <v>73</v>
      </c>
      <c r="AY168" s="208" t="s">
        <v>159</v>
      </c>
    </row>
    <row r="169" spans="1:65" s="14" customFormat="1" ht="11.25">
      <c r="B169" s="209"/>
      <c r="C169" s="210"/>
      <c r="D169" s="192" t="s">
        <v>172</v>
      </c>
      <c r="E169" s="211" t="s">
        <v>19</v>
      </c>
      <c r="F169" s="212" t="s">
        <v>671</v>
      </c>
      <c r="G169" s="210"/>
      <c r="H169" s="213">
        <v>16.605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172</v>
      </c>
      <c r="AU169" s="219" t="s">
        <v>80</v>
      </c>
      <c r="AV169" s="14" t="s">
        <v>82</v>
      </c>
      <c r="AW169" s="14" t="s">
        <v>35</v>
      </c>
      <c r="AX169" s="14" t="s">
        <v>73</v>
      </c>
      <c r="AY169" s="219" t="s">
        <v>159</v>
      </c>
    </row>
    <row r="170" spans="1:65" s="13" customFormat="1" ht="11.25">
      <c r="B170" s="199"/>
      <c r="C170" s="200"/>
      <c r="D170" s="192" t="s">
        <v>172</v>
      </c>
      <c r="E170" s="201" t="s">
        <v>19</v>
      </c>
      <c r="F170" s="202" t="s">
        <v>686</v>
      </c>
      <c r="G170" s="200"/>
      <c r="H170" s="201" t="s">
        <v>19</v>
      </c>
      <c r="I170" s="203"/>
      <c r="J170" s="200"/>
      <c r="K170" s="200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172</v>
      </c>
      <c r="AU170" s="208" t="s">
        <v>80</v>
      </c>
      <c r="AV170" s="13" t="s">
        <v>80</v>
      </c>
      <c r="AW170" s="13" t="s">
        <v>35</v>
      </c>
      <c r="AX170" s="13" t="s">
        <v>73</v>
      </c>
      <c r="AY170" s="208" t="s">
        <v>159</v>
      </c>
    </row>
    <row r="171" spans="1:65" s="14" customFormat="1" ht="11.25">
      <c r="B171" s="209"/>
      <c r="C171" s="210"/>
      <c r="D171" s="192" t="s">
        <v>172</v>
      </c>
      <c r="E171" s="211" t="s">
        <v>19</v>
      </c>
      <c r="F171" s="212" t="s">
        <v>678</v>
      </c>
      <c r="G171" s="210"/>
      <c r="H171" s="213">
        <v>58.838000000000001</v>
      </c>
      <c r="I171" s="214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172</v>
      </c>
      <c r="AU171" s="219" t="s">
        <v>80</v>
      </c>
      <c r="AV171" s="14" t="s">
        <v>82</v>
      </c>
      <c r="AW171" s="14" t="s">
        <v>35</v>
      </c>
      <c r="AX171" s="14" t="s">
        <v>73</v>
      </c>
      <c r="AY171" s="219" t="s">
        <v>159</v>
      </c>
    </row>
    <row r="172" spans="1:65" s="13" customFormat="1" ht="11.25">
      <c r="B172" s="199"/>
      <c r="C172" s="200"/>
      <c r="D172" s="192" t="s">
        <v>172</v>
      </c>
      <c r="E172" s="201" t="s">
        <v>19</v>
      </c>
      <c r="F172" s="202" t="s">
        <v>687</v>
      </c>
      <c r="G172" s="200"/>
      <c r="H172" s="201" t="s">
        <v>19</v>
      </c>
      <c r="I172" s="203"/>
      <c r="J172" s="200"/>
      <c r="K172" s="200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172</v>
      </c>
      <c r="AU172" s="208" t="s">
        <v>80</v>
      </c>
      <c r="AV172" s="13" t="s">
        <v>80</v>
      </c>
      <c r="AW172" s="13" t="s">
        <v>35</v>
      </c>
      <c r="AX172" s="13" t="s">
        <v>73</v>
      </c>
      <c r="AY172" s="208" t="s">
        <v>159</v>
      </c>
    </row>
    <row r="173" spans="1:65" s="14" customFormat="1" ht="11.25">
      <c r="B173" s="209"/>
      <c r="C173" s="210"/>
      <c r="D173" s="192" t="s">
        <v>172</v>
      </c>
      <c r="E173" s="211" t="s">
        <v>19</v>
      </c>
      <c r="F173" s="212" t="s">
        <v>592</v>
      </c>
      <c r="G173" s="210"/>
      <c r="H173" s="213">
        <v>1.0720000000000001</v>
      </c>
      <c r="I173" s="214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172</v>
      </c>
      <c r="AU173" s="219" t="s">
        <v>80</v>
      </c>
      <c r="AV173" s="14" t="s">
        <v>82</v>
      </c>
      <c r="AW173" s="14" t="s">
        <v>35</v>
      </c>
      <c r="AX173" s="14" t="s">
        <v>73</v>
      </c>
      <c r="AY173" s="219" t="s">
        <v>159</v>
      </c>
    </row>
    <row r="174" spans="1:65" s="15" customFormat="1" ht="11.25">
      <c r="B174" s="220"/>
      <c r="C174" s="221"/>
      <c r="D174" s="192" t="s">
        <v>172</v>
      </c>
      <c r="E174" s="222" t="s">
        <v>19</v>
      </c>
      <c r="F174" s="223" t="s">
        <v>175</v>
      </c>
      <c r="G174" s="221"/>
      <c r="H174" s="224">
        <v>76.515000000000001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172</v>
      </c>
      <c r="AU174" s="230" t="s">
        <v>80</v>
      </c>
      <c r="AV174" s="15" t="s">
        <v>166</v>
      </c>
      <c r="AW174" s="15" t="s">
        <v>35</v>
      </c>
      <c r="AX174" s="15" t="s">
        <v>80</v>
      </c>
      <c r="AY174" s="230" t="s">
        <v>159</v>
      </c>
    </row>
    <row r="175" spans="1:65" s="2" customFormat="1" ht="33" customHeight="1">
      <c r="A175" s="35"/>
      <c r="B175" s="36"/>
      <c r="C175" s="179" t="s">
        <v>306</v>
      </c>
      <c r="D175" s="179" t="s">
        <v>161</v>
      </c>
      <c r="E175" s="180" t="s">
        <v>688</v>
      </c>
      <c r="F175" s="181" t="s">
        <v>689</v>
      </c>
      <c r="G175" s="182" t="s">
        <v>362</v>
      </c>
      <c r="H175" s="183">
        <v>2</v>
      </c>
      <c r="I175" s="184"/>
      <c r="J175" s="185">
        <f>ROUND(I175*H175,2)</f>
        <v>0</v>
      </c>
      <c r="K175" s="181" t="s">
        <v>583</v>
      </c>
      <c r="L175" s="40"/>
      <c r="M175" s="186" t="s">
        <v>19</v>
      </c>
      <c r="N175" s="187" t="s">
        <v>44</v>
      </c>
      <c r="O175" s="65"/>
      <c r="P175" s="188">
        <f>O175*H175</f>
        <v>0</v>
      </c>
      <c r="Q175" s="188">
        <v>0</v>
      </c>
      <c r="R175" s="188">
        <f>Q175*H175</f>
        <v>0</v>
      </c>
      <c r="S175" s="188">
        <v>0</v>
      </c>
      <c r="T175" s="18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0" t="s">
        <v>166</v>
      </c>
      <c r="AT175" s="190" t="s">
        <v>161</v>
      </c>
      <c r="AU175" s="190" t="s">
        <v>80</v>
      </c>
      <c r="AY175" s="18" t="s">
        <v>159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8" t="s">
        <v>80</v>
      </c>
      <c r="BK175" s="191">
        <f>ROUND(I175*H175,2)</f>
        <v>0</v>
      </c>
      <c r="BL175" s="18" t="s">
        <v>166</v>
      </c>
      <c r="BM175" s="190" t="s">
        <v>690</v>
      </c>
    </row>
    <row r="176" spans="1:65" s="2" customFormat="1" ht="58.5">
      <c r="A176" s="35"/>
      <c r="B176" s="36"/>
      <c r="C176" s="37"/>
      <c r="D176" s="192" t="s">
        <v>168</v>
      </c>
      <c r="E176" s="37"/>
      <c r="F176" s="193" t="s">
        <v>691</v>
      </c>
      <c r="G176" s="37"/>
      <c r="H176" s="37"/>
      <c r="I176" s="194"/>
      <c r="J176" s="37"/>
      <c r="K176" s="37"/>
      <c r="L176" s="40"/>
      <c r="M176" s="195"/>
      <c r="N176" s="19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168</v>
      </c>
      <c r="AU176" s="18" t="s">
        <v>80</v>
      </c>
    </row>
    <row r="177" spans="1:65" s="13" customFormat="1" ht="11.25">
      <c r="B177" s="199"/>
      <c r="C177" s="200"/>
      <c r="D177" s="192" t="s">
        <v>172</v>
      </c>
      <c r="E177" s="201" t="s">
        <v>19</v>
      </c>
      <c r="F177" s="202" t="s">
        <v>692</v>
      </c>
      <c r="G177" s="200"/>
      <c r="H177" s="201" t="s">
        <v>19</v>
      </c>
      <c r="I177" s="203"/>
      <c r="J177" s="200"/>
      <c r="K177" s="200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172</v>
      </c>
      <c r="AU177" s="208" t="s">
        <v>80</v>
      </c>
      <c r="AV177" s="13" t="s">
        <v>80</v>
      </c>
      <c r="AW177" s="13" t="s">
        <v>35</v>
      </c>
      <c r="AX177" s="13" t="s">
        <v>73</v>
      </c>
      <c r="AY177" s="208" t="s">
        <v>159</v>
      </c>
    </row>
    <row r="178" spans="1:65" s="14" customFormat="1" ht="11.25">
      <c r="B178" s="209"/>
      <c r="C178" s="210"/>
      <c r="D178" s="192" t="s">
        <v>172</v>
      </c>
      <c r="E178" s="211" t="s">
        <v>19</v>
      </c>
      <c r="F178" s="212" t="s">
        <v>82</v>
      </c>
      <c r="G178" s="210"/>
      <c r="H178" s="213">
        <v>2</v>
      </c>
      <c r="I178" s="214"/>
      <c r="J178" s="210"/>
      <c r="K178" s="210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172</v>
      </c>
      <c r="AU178" s="219" t="s">
        <v>80</v>
      </c>
      <c r="AV178" s="14" t="s">
        <v>82</v>
      </c>
      <c r="AW178" s="14" t="s">
        <v>35</v>
      </c>
      <c r="AX178" s="14" t="s">
        <v>73</v>
      </c>
      <c r="AY178" s="219" t="s">
        <v>159</v>
      </c>
    </row>
    <row r="179" spans="1:65" s="15" customFormat="1" ht="11.25">
      <c r="B179" s="220"/>
      <c r="C179" s="221"/>
      <c r="D179" s="192" t="s">
        <v>172</v>
      </c>
      <c r="E179" s="222" t="s">
        <v>19</v>
      </c>
      <c r="F179" s="223" t="s">
        <v>175</v>
      </c>
      <c r="G179" s="221"/>
      <c r="H179" s="224">
        <v>2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172</v>
      </c>
      <c r="AU179" s="230" t="s">
        <v>80</v>
      </c>
      <c r="AV179" s="15" t="s">
        <v>166</v>
      </c>
      <c r="AW179" s="15" t="s">
        <v>35</v>
      </c>
      <c r="AX179" s="15" t="s">
        <v>80</v>
      </c>
      <c r="AY179" s="230" t="s">
        <v>159</v>
      </c>
    </row>
    <row r="180" spans="1:65" s="2" customFormat="1" ht="21.75" customHeight="1">
      <c r="A180" s="35"/>
      <c r="B180" s="36"/>
      <c r="C180" s="179" t="s">
        <v>7</v>
      </c>
      <c r="D180" s="179" t="s">
        <v>161</v>
      </c>
      <c r="E180" s="180" t="s">
        <v>693</v>
      </c>
      <c r="F180" s="181" t="s">
        <v>694</v>
      </c>
      <c r="G180" s="182" t="s">
        <v>222</v>
      </c>
      <c r="H180" s="183">
        <v>16.605</v>
      </c>
      <c r="I180" s="184"/>
      <c r="J180" s="185">
        <f>ROUND(I180*H180,2)</f>
        <v>0</v>
      </c>
      <c r="K180" s="181" t="s">
        <v>583</v>
      </c>
      <c r="L180" s="40"/>
      <c r="M180" s="186" t="s">
        <v>19</v>
      </c>
      <c r="N180" s="187" t="s">
        <v>44</v>
      </c>
      <c r="O180" s="65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0" t="s">
        <v>674</v>
      </c>
      <c r="AT180" s="190" t="s">
        <v>161</v>
      </c>
      <c r="AU180" s="190" t="s">
        <v>80</v>
      </c>
      <c r="AY180" s="18" t="s">
        <v>159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80</v>
      </c>
      <c r="BK180" s="191">
        <f>ROUND(I180*H180,2)</f>
        <v>0</v>
      </c>
      <c r="BL180" s="18" t="s">
        <v>674</v>
      </c>
      <c r="BM180" s="190" t="s">
        <v>695</v>
      </c>
    </row>
    <row r="181" spans="1:65" s="2" customFormat="1" ht="58.5">
      <c r="A181" s="35"/>
      <c r="B181" s="36"/>
      <c r="C181" s="37"/>
      <c r="D181" s="192" t="s">
        <v>168</v>
      </c>
      <c r="E181" s="37"/>
      <c r="F181" s="193" t="s">
        <v>696</v>
      </c>
      <c r="G181" s="37"/>
      <c r="H181" s="37"/>
      <c r="I181" s="194"/>
      <c r="J181" s="37"/>
      <c r="K181" s="37"/>
      <c r="L181" s="40"/>
      <c r="M181" s="195"/>
      <c r="N181" s="196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168</v>
      </c>
      <c r="AU181" s="18" t="s">
        <v>80</v>
      </c>
    </row>
    <row r="182" spans="1:65" s="13" customFormat="1" ht="11.25">
      <c r="B182" s="199"/>
      <c r="C182" s="200"/>
      <c r="D182" s="192" t="s">
        <v>172</v>
      </c>
      <c r="E182" s="201" t="s">
        <v>19</v>
      </c>
      <c r="F182" s="202" t="s">
        <v>697</v>
      </c>
      <c r="G182" s="200"/>
      <c r="H182" s="201" t="s">
        <v>19</v>
      </c>
      <c r="I182" s="203"/>
      <c r="J182" s="200"/>
      <c r="K182" s="200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172</v>
      </c>
      <c r="AU182" s="208" t="s">
        <v>80</v>
      </c>
      <c r="AV182" s="13" t="s">
        <v>80</v>
      </c>
      <c r="AW182" s="13" t="s">
        <v>35</v>
      </c>
      <c r="AX182" s="13" t="s">
        <v>73</v>
      </c>
      <c r="AY182" s="208" t="s">
        <v>159</v>
      </c>
    </row>
    <row r="183" spans="1:65" s="14" customFormat="1" ht="11.25">
      <c r="B183" s="209"/>
      <c r="C183" s="210"/>
      <c r="D183" s="192" t="s">
        <v>172</v>
      </c>
      <c r="E183" s="211" t="s">
        <v>19</v>
      </c>
      <c r="F183" s="212" t="s">
        <v>671</v>
      </c>
      <c r="G183" s="210"/>
      <c r="H183" s="213">
        <v>16.605</v>
      </c>
      <c r="I183" s="214"/>
      <c r="J183" s="210"/>
      <c r="K183" s="210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172</v>
      </c>
      <c r="AU183" s="219" t="s">
        <v>80</v>
      </c>
      <c r="AV183" s="14" t="s">
        <v>82</v>
      </c>
      <c r="AW183" s="14" t="s">
        <v>35</v>
      </c>
      <c r="AX183" s="14" t="s">
        <v>73</v>
      </c>
      <c r="AY183" s="219" t="s">
        <v>159</v>
      </c>
    </row>
    <row r="184" spans="1:65" s="15" customFormat="1" ht="11.25">
      <c r="B184" s="220"/>
      <c r="C184" s="221"/>
      <c r="D184" s="192" t="s">
        <v>172</v>
      </c>
      <c r="E184" s="222" t="s">
        <v>19</v>
      </c>
      <c r="F184" s="223" t="s">
        <v>175</v>
      </c>
      <c r="G184" s="221"/>
      <c r="H184" s="224">
        <v>16.605</v>
      </c>
      <c r="I184" s="225"/>
      <c r="J184" s="221"/>
      <c r="K184" s="221"/>
      <c r="L184" s="226"/>
      <c r="M184" s="246"/>
      <c r="N184" s="247"/>
      <c r="O184" s="247"/>
      <c r="P184" s="247"/>
      <c r="Q184" s="247"/>
      <c r="R184" s="247"/>
      <c r="S184" s="247"/>
      <c r="T184" s="248"/>
      <c r="AT184" s="230" t="s">
        <v>172</v>
      </c>
      <c r="AU184" s="230" t="s">
        <v>80</v>
      </c>
      <c r="AV184" s="15" t="s">
        <v>166</v>
      </c>
      <c r="AW184" s="15" t="s">
        <v>35</v>
      </c>
      <c r="AX184" s="15" t="s">
        <v>80</v>
      </c>
      <c r="AY184" s="230" t="s">
        <v>159</v>
      </c>
    </row>
    <row r="185" spans="1:65" s="2" customFormat="1" ht="6.95" customHeight="1">
      <c r="A185" s="35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0"/>
      <c r="M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</row>
  </sheetData>
  <sheetProtection algorithmName="SHA-512" hashValue="7/+Z/KYoRnzml8tQ3v7pD7nUxvWhMnxDG/bqyCeyBwn3qaHOdxQFkBstEwq7Q8Md+KTIxO7AOepYdWF4HFa4Ug==" saltValue="gqX13SnW9DUiRs3L9dm69s+Bh0n8VVDtuN7trC5uk8WOsDkDmttPL8iyRFH/3mS6LkJk0oLK6t64HU75DpO28w==" spinCount="100000" sheet="1" objects="1" scenarios="1" formatColumns="0" formatRows="0" autoFilter="0"/>
  <autoFilter ref="C87:K184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2"/>
  <sheetViews>
    <sheetView showGridLines="0" topLeftCell="A6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125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5" t="str">
        <f>'Rekapitulace stavby'!K6</f>
        <v>Oprava propustků na trati Suchdol nad Odrou - Budišov nad Budišovkou 2022</v>
      </c>
      <c r="F7" s="376"/>
      <c r="G7" s="376"/>
      <c r="H7" s="376"/>
      <c r="L7" s="21"/>
    </row>
    <row r="8" spans="1:46" s="1" customFormat="1" ht="12" customHeight="1">
      <c r="B8" s="21"/>
      <c r="D8" s="113" t="s">
        <v>126</v>
      </c>
      <c r="L8" s="21"/>
    </row>
    <row r="9" spans="1:46" s="2" customFormat="1" ht="16.5" customHeight="1">
      <c r="A9" s="35"/>
      <c r="B9" s="40"/>
      <c r="C9" s="35"/>
      <c r="D9" s="35"/>
      <c r="E9" s="375" t="s">
        <v>698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128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8" t="s">
        <v>699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29. 8. 2022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30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31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9" t="str">
        <f>'Rekapitulace stavby'!E14</f>
        <v>Vyplň údaj</v>
      </c>
      <c r="F20" s="380"/>
      <c r="G20" s="380"/>
      <c r="H20" s="380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33</v>
      </c>
      <c r="E22" s="35"/>
      <c r="F22" s="35"/>
      <c r="G22" s="35"/>
      <c r="H22" s="35"/>
      <c r="I22" s="113" t="s">
        <v>26</v>
      </c>
      <c r="J22" s="104" t="str">
        <f>IF('Rekapitulace stavby'!AN16="","",'Rekapitulace stavby'!AN16)</f>
        <v/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3" t="s">
        <v>29</v>
      </c>
      <c r="J23" s="104" t="str">
        <f>IF('Rekapitulace stavby'!AN17="","",'Rekapitulace stavby'!AN17)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tr">
        <f>IF('Rekapitulace stavby'!AN19="","",'Rekapitulace stavby'!AN19)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3" t="s">
        <v>29</v>
      </c>
      <c r="J26" s="104" t="str">
        <f>IF('Rekapitulace stavby'!AN20="","",'Rekapitulace stavby'!AN20)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1" t="s">
        <v>19</v>
      </c>
      <c r="F29" s="381"/>
      <c r="G29" s="381"/>
      <c r="H29" s="381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ROUND(J96,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43</v>
      </c>
      <c r="E35" s="113" t="s">
        <v>44</v>
      </c>
      <c r="F35" s="124">
        <f>ROUND((SUM(BE96:BE451)),  2)</f>
        <v>0</v>
      </c>
      <c r="G35" s="35"/>
      <c r="H35" s="35"/>
      <c r="I35" s="125">
        <v>0.21</v>
      </c>
      <c r="J35" s="124">
        <f>ROUND(((SUM(BE96:BE451))*I35),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45</v>
      </c>
      <c r="F36" s="124">
        <f>ROUND((SUM(BF96:BF451)),  2)</f>
        <v>0</v>
      </c>
      <c r="G36" s="35"/>
      <c r="H36" s="35"/>
      <c r="I36" s="125">
        <v>0.15</v>
      </c>
      <c r="J36" s="124">
        <f>ROUND(((SUM(BF96:BF451))*I36),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ROUND((SUM(BG96:BG451)),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47</v>
      </c>
      <c r="F38" s="124">
        <f>ROUND((SUM(BH96:BH451)),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48</v>
      </c>
      <c r="F39" s="124">
        <f>ROUND((SUM(BI96:BI451)),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130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2" t="str">
        <f>E7</f>
        <v>Oprava propustků na trati Suchdol nad Odrou - Budišov nad Budišovkou 2022</v>
      </c>
      <c r="F50" s="383"/>
      <c r="G50" s="383"/>
      <c r="H50" s="38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126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2" t="s">
        <v>698</v>
      </c>
      <c r="F52" s="384"/>
      <c r="G52" s="384"/>
      <c r="H52" s="384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128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6" t="str">
        <f>E11</f>
        <v>SO 02.1 - Propustek v km 35,532</v>
      </c>
      <c r="F54" s="384"/>
      <c r="G54" s="384"/>
      <c r="H54" s="384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OŘ Ostrava</v>
      </c>
      <c r="G56" s="37"/>
      <c r="H56" s="37"/>
      <c r="I56" s="30" t="s">
        <v>23</v>
      </c>
      <c r="J56" s="60" t="str">
        <f>IF(J14="","",J14)</f>
        <v>29. 8. 2022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železnic s.o. OŘ Ostrava</v>
      </c>
      <c r="G58" s="37"/>
      <c r="H58" s="37"/>
      <c r="I58" s="30" t="s">
        <v>33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131</v>
      </c>
      <c r="D61" s="138"/>
      <c r="E61" s="138"/>
      <c r="F61" s="138"/>
      <c r="G61" s="138"/>
      <c r="H61" s="138"/>
      <c r="I61" s="138"/>
      <c r="J61" s="139" t="s">
        <v>132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J96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133</v>
      </c>
    </row>
    <row r="64" spans="1:47" s="9" customFormat="1" ht="24.95" customHeight="1">
      <c r="B64" s="141"/>
      <c r="C64" s="142"/>
      <c r="D64" s="143" t="s">
        <v>134</v>
      </c>
      <c r="E64" s="144"/>
      <c r="F64" s="144"/>
      <c r="G64" s="144"/>
      <c r="H64" s="144"/>
      <c r="I64" s="144"/>
      <c r="J64" s="145">
        <f>J97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135</v>
      </c>
      <c r="E65" s="149"/>
      <c r="F65" s="149"/>
      <c r="G65" s="149"/>
      <c r="H65" s="149"/>
      <c r="I65" s="149"/>
      <c r="J65" s="150">
        <f>J98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136</v>
      </c>
      <c r="E66" s="149"/>
      <c r="F66" s="149"/>
      <c r="G66" s="149"/>
      <c r="H66" s="149"/>
      <c r="I66" s="149"/>
      <c r="J66" s="150">
        <f>J198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137</v>
      </c>
      <c r="E67" s="149"/>
      <c r="F67" s="149"/>
      <c r="G67" s="149"/>
      <c r="H67" s="149"/>
      <c r="I67" s="149"/>
      <c r="J67" s="150">
        <f>J244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138</v>
      </c>
      <c r="E68" s="149"/>
      <c r="F68" s="149"/>
      <c r="G68" s="149"/>
      <c r="H68" s="149"/>
      <c r="I68" s="149"/>
      <c r="J68" s="150">
        <f>J281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700</v>
      </c>
      <c r="E69" s="149"/>
      <c r="F69" s="149"/>
      <c r="G69" s="149"/>
      <c r="H69" s="149"/>
      <c r="I69" s="149"/>
      <c r="J69" s="150">
        <f>J305</f>
        <v>0</v>
      </c>
      <c r="K69" s="98"/>
      <c r="L69" s="151"/>
    </row>
    <row r="70" spans="1:31" s="10" customFormat="1" ht="19.899999999999999" customHeight="1">
      <c r="B70" s="147"/>
      <c r="C70" s="98"/>
      <c r="D70" s="148" t="s">
        <v>139</v>
      </c>
      <c r="E70" s="149"/>
      <c r="F70" s="149"/>
      <c r="G70" s="149"/>
      <c r="H70" s="149"/>
      <c r="I70" s="149"/>
      <c r="J70" s="150">
        <f>J312</f>
        <v>0</v>
      </c>
      <c r="K70" s="98"/>
      <c r="L70" s="151"/>
    </row>
    <row r="71" spans="1:31" s="10" customFormat="1" ht="19.899999999999999" customHeight="1">
      <c r="B71" s="147"/>
      <c r="C71" s="98"/>
      <c r="D71" s="148" t="s">
        <v>140</v>
      </c>
      <c r="E71" s="149"/>
      <c r="F71" s="149"/>
      <c r="G71" s="149"/>
      <c r="H71" s="149"/>
      <c r="I71" s="149"/>
      <c r="J71" s="150">
        <f>J378</f>
        <v>0</v>
      </c>
      <c r="K71" s="98"/>
      <c r="L71" s="151"/>
    </row>
    <row r="72" spans="1:31" s="10" customFormat="1" ht="19.899999999999999" customHeight="1">
      <c r="B72" s="147"/>
      <c r="C72" s="98"/>
      <c r="D72" s="148" t="s">
        <v>141</v>
      </c>
      <c r="E72" s="149"/>
      <c r="F72" s="149"/>
      <c r="G72" s="149"/>
      <c r="H72" s="149"/>
      <c r="I72" s="149"/>
      <c r="J72" s="150">
        <f>J428</f>
        <v>0</v>
      </c>
      <c r="K72" s="98"/>
      <c r="L72" s="151"/>
    </row>
    <row r="73" spans="1:31" s="9" customFormat="1" ht="24.95" customHeight="1">
      <c r="B73" s="141"/>
      <c r="C73" s="142"/>
      <c r="D73" s="143" t="s">
        <v>142</v>
      </c>
      <c r="E73" s="144"/>
      <c r="F73" s="144"/>
      <c r="G73" s="144"/>
      <c r="H73" s="144"/>
      <c r="I73" s="144"/>
      <c r="J73" s="145">
        <f>J432</f>
        <v>0</v>
      </c>
      <c r="K73" s="142"/>
      <c r="L73" s="146"/>
    </row>
    <row r="74" spans="1:31" s="10" customFormat="1" ht="19.899999999999999" customHeight="1">
      <c r="B74" s="147"/>
      <c r="C74" s="98"/>
      <c r="D74" s="148" t="s">
        <v>143</v>
      </c>
      <c r="E74" s="149"/>
      <c r="F74" s="149"/>
      <c r="G74" s="149"/>
      <c r="H74" s="149"/>
      <c r="I74" s="149"/>
      <c r="J74" s="150">
        <f>J433</f>
        <v>0</v>
      </c>
      <c r="K74" s="98"/>
      <c r="L74" s="151"/>
    </row>
    <row r="75" spans="1:31" s="2" customFormat="1" ht="21.7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80" spans="1:31" s="2" customFormat="1" ht="6.95" customHeight="1">
      <c r="A80" s="35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24.95" customHeight="1">
      <c r="A81" s="35"/>
      <c r="B81" s="36"/>
      <c r="C81" s="24" t="s">
        <v>144</v>
      </c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12" customHeight="1">
      <c r="A83" s="35"/>
      <c r="B83" s="36"/>
      <c r="C83" s="30" t="s">
        <v>16</v>
      </c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26.25" customHeight="1">
      <c r="A84" s="35"/>
      <c r="B84" s="36"/>
      <c r="C84" s="37"/>
      <c r="D84" s="37"/>
      <c r="E84" s="382" t="str">
        <f>E7</f>
        <v>Oprava propustků na trati Suchdol nad Odrou - Budišov nad Budišovkou 2022</v>
      </c>
      <c r="F84" s="383"/>
      <c r="G84" s="383"/>
      <c r="H84" s="383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1" customFormat="1" ht="12" customHeight="1">
      <c r="B85" s="22"/>
      <c r="C85" s="30" t="s">
        <v>126</v>
      </c>
      <c r="D85" s="23"/>
      <c r="E85" s="23"/>
      <c r="F85" s="23"/>
      <c r="G85" s="23"/>
      <c r="H85" s="23"/>
      <c r="I85" s="23"/>
      <c r="J85" s="23"/>
      <c r="K85" s="23"/>
      <c r="L85" s="21"/>
    </row>
    <row r="86" spans="1:63" s="2" customFormat="1" ht="16.5" customHeight="1">
      <c r="A86" s="35"/>
      <c r="B86" s="36"/>
      <c r="C86" s="37"/>
      <c r="D86" s="37"/>
      <c r="E86" s="382" t="s">
        <v>698</v>
      </c>
      <c r="F86" s="384"/>
      <c r="G86" s="384"/>
      <c r="H86" s="384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2" customHeight="1">
      <c r="A87" s="35"/>
      <c r="B87" s="36"/>
      <c r="C87" s="30" t="s">
        <v>128</v>
      </c>
      <c r="D87" s="37"/>
      <c r="E87" s="37"/>
      <c r="F87" s="37"/>
      <c r="G87" s="37"/>
      <c r="H87" s="37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6.5" customHeight="1">
      <c r="A88" s="35"/>
      <c r="B88" s="36"/>
      <c r="C88" s="37"/>
      <c r="D88" s="37"/>
      <c r="E88" s="336" t="str">
        <f>E11</f>
        <v>SO 02.1 - Propustek v km 35,532</v>
      </c>
      <c r="F88" s="384"/>
      <c r="G88" s="384"/>
      <c r="H88" s="384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2" customHeight="1">
      <c r="A90" s="35"/>
      <c r="B90" s="36"/>
      <c r="C90" s="30" t="s">
        <v>21</v>
      </c>
      <c r="D90" s="37"/>
      <c r="E90" s="37"/>
      <c r="F90" s="28" t="str">
        <f>F14</f>
        <v>OŘ Ostrava</v>
      </c>
      <c r="G90" s="37"/>
      <c r="H90" s="37"/>
      <c r="I90" s="30" t="s">
        <v>23</v>
      </c>
      <c r="J90" s="60" t="str">
        <f>IF(J14="","",J14)</f>
        <v>29. 8. 2022</v>
      </c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6.9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2" customHeight="1">
      <c r="A92" s="35"/>
      <c r="B92" s="36"/>
      <c r="C92" s="30" t="s">
        <v>25</v>
      </c>
      <c r="D92" s="37"/>
      <c r="E92" s="37"/>
      <c r="F92" s="28" t="str">
        <f>E17</f>
        <v>Správa železnic s.o. OŘ Ostrava</v>
      </c>
      <c r="G92" s="37"/>
      <c r="H92" s="37"/>
      <c r="I92" s="30" t="s">
        <v>33</v>
      </c>
      <c r="J92" s="33" t="str">
        <f>E23</f>
        <v xml:space="preserve"> </v>
      </c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5.2" customHeight="1">
      <c r="A93" s="35"/>
      <c r="B93" s="36"/>
      <c r="C93" s="30" t="s">
        <v>31</v>
      </c>
      <c r="D93" s="37"/>
      <c r="E93" s="37"/>
      <c r="F93" s="28" t="str">
        <f>IF(E20="","",E20)</f>
        <v>Vyplň údaj</v>
      </c>
      <c r="G93" s="37"/>
      <c r="H93" s="37"/>
      <c r="I93" s="30" t="s">
        <v>36</v>
      </c>
      <c r="J93" s="33" t="str">
        <f>E26</f>
        <v xml:space="preserve"> </v>
      </c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2" customFormat="1" ht="10.3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114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63" s="11" customFormat="1" ht="29.25" customHeight="1">
      <c r="A95" s="152"/>
      <c r="B95" s="153"/>
      <c r="C95" s="154" t="s">
        <v>145</v>
      </c>
      <c r="D95" s="155" t="s">
        <v>58</v>
      </c>
      <c r="E95" s="155" t="s">
        <v>54</v>
      </c>
      <c r="F95" s="155" t="s">
        <v>55</v>
      </c>
      <c r="G95" s="155" t="s">
        <v>146</v>
      </c>
      <c r="H95" s="155" t="s">
        <v>147</v>
      </c>
      <c r="I95" s="155" t="s">
        <v>148</v>
      </c>
      <c r="J95" s="155" t="s">
        <v>132</v>
      </c>
      <c r="K95" s="156" t="s">
        <v>149</v>
      </c>
      <c r="L95" s="157"/>
      <c r="M95" s="69" t="s">
        <v>19</v>
      </c>
      <c r="N95" s="70" t="s">
        <v>43</v>
      </c>
      <c r="O95" s="70" t="s">
        <v>150</v>
      </c>
      <c r="P95" s="70" t="s">
        <v>151</v>
      </c>
      <c r="Q95" s="70" t="s">
        <v>152</v>
      </c>
      <c r="R95" s="70" t="s">
        <v>153</v>
      </c>
      <c r="S95" s="70" t="s">
        <v>154</v>
      </c>
      <c r="T95" s="71" t="s">
        <v>155</v>
      </c>
      <c r="U95" s="152"/>
      <c r="V95" s="152"/>
      <c r="W95" s="152"/>
      <c r="X95" s="152"/>
      <c r="Y95" s="152"/>
      <c r="Z95" s="152"/>
      <c r="AA95" s="152"/>
      <c r="AB95" s="152"/>
      <c r="AC95" s="152"/>
      <c r="AD95" s="152"/>
      <c r="AE95" s="152"/>
    </row>
    <row r="96" spans="1:63" s="2" customFormat="1" ht="22.9" customHeight="1">
      <c r="A96" s="35"/>
      <c r="B96" s="36"/>
      <c r="C96" s="76" t="s">
        <v>156</v>
      </c>
      <c r="D96" s="37"/>
      <c r="E96" s="37"/>
      <c r="F96" s="37"/>
      <c r="G96" s="37"/>
      <c r="H96" s="37"/>
      <c r="I96" s="37"/>
      <c r="J96" s="158">
        <f>BK96</f>
        <v>0</v>
      </c>
      <c r="K96" s="37"/>
      <c r="L96" s="40"/>
      <c r="M96" s="72"/>
      <c r="N96" s="159"/>
      <c r="O96" s="73"/>
      <c r="P96" s="160">
        <f>P97+P432</f>
        <v>0</v>
      </c>
      <c r="Q96" s="73"/>
      <c r="R96" s="160">
        <f>R97+R432</f>
        <v>248.07849755999999</v>
      </c>
      <c r="S96" s="73"/>
      <c r="T96" s="161">
        <f>T97+T432</f>
        <v>51.683715000000007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72</v>
      </c>
      <c r="AU96" s="18" t="s">
        <v>133</v>
      </c>
      <c r="BK96" s="162">
        <f>BK97+BK432</f>
        <v>0</v>
      </c>
    </row>
    <row r="97" spans="1:65" s="12" customFormat="1" ht="25.9" customHeight="1">
      <c r="B97" s="163"/>
      <c r="C97" s="164"/>
      <c r="D97" s="165" t="s">
        <v>72</v>
      </c>
      <c r="E97" s="166" t="s">
        <v>157</v>
      </c>
      <c r="F97" s="166" t="s">
        <v>158</v>
      </c>
      <c r="G97" s="164"/>
      <c r="H97" s="164"/>
      <c r="I97" s="167"/>
      <c r="J97" s="168">
        <f>BK97</f>
        <v>0</v>
      </c>
      <c r="K97" s="164"/>
      <c r="L97" s="169"/>
      <c r="M97" s="170"/>
      <c r="N97" s="171"/>
      <c r="O97" s="171"/>
      <c r="P97" s="172">
        <f>P98+P198+P244+P281+P305+P312+P378+P428</f>
        <v>0</v>
      </c>
      <c r="Q97" s="171"/>
      <c r="R97" s="172">
        <f>R98+R198+R244+R281+R305+R312+R378+R428</f>
        <v>247.98862756</v>
      </c>
      <c r="S97" s="171"/>
      <c r="T97" s="173">
        <f>T98+T198+T244+T281+T305+T312+T378+T428</f>
        <v>51.683715000000007</v>
      </c>
      <c r="AR97" s="174" t="s">
        <v>80</v>
      </c>
      <c r="AT97" s="175" t="s">
        <v>72</v>
      </c>
      <c r="AU97" s="175" t="s">
        <v>73</v>
      </c>
      <c r="AY97" s="174" t="s">
        <v>159</v>
      </c>
      <c r="BK97" s="176">
        <f>BK98+BK198+BK244+BK281+BK305+BK312+BK378+BK428</f>
        <v>0</v>
      </c>
    </row>
    <row r="98" spans="1:65" s="12" customFormat="1" ht="22.9" customHeight="1">
      <c r="B98" s="163"/>
      <c r="C98" s="164"/>
      <c r="D98" s="165" t="s">
        <v>72</v>
      </c>
      <c r="E98" s="177" t="s">
        <v>80</v>
      </c>
      <c r="F98" s="177" t="s">
        <v>160</v>
      </c>
      <c r="G98" s="164"/>
      <c r="H98" s="164"/>
      <c r="I98" s="167"/>
      <c r="J98" s="178">
        <f>BK98</f>
        <v>0</v>
      </c>
      <c r="K98" s="164"/>
      <c r="L98" s="169"/>
      <c r="M98" s="170"/>
      <c r="N98" s="171"/>
      <c r="O98" s="171"/>
      <c r="P98" s="172">
        <f>SUM(P99:P197)</f>
        <v>0</v>
      </c>
      <c r="Q98" s="171"/>
      <c r="R98" s="172">
        <f>SUM(R99:R197)</f>
        <v>145.08093443999999</v>
      </c>
      <c r="S98" s="171"/>
      <c r="T98" s="173">
        <f>SUM(T99:T197)</f>
        <v>0</v>
      </c>
      <c r="AR98" s="174" t="s">
        <v>80</v>
      </c>
      <c r="AT98" s="175" t="s">
        <v>72</v>
      </c>
      <c r="AU98" s="175" t="s">
        <v>80</v>
      </c>
      <c r="AY98" s="174" t="s">
        <v>159</v>
      </c>
      <c r="BK98" s="176">
        <f>SUM(BK99:BK197)</f>
        <v>0</v>
      </c>
    </row>
    <row r="99" spans="1:65" s="2" customFormat="1" ht="16.5" customHeight="1">
      <c r="A99" s="35"/>
      <c r="B99" s="36"/>
      <c r="C99" s="179" t="s">
        <v>80</v>
      </c>
      <c r="D99" s="179" t="s">
        <v>161</v>
      </c>
      <c r="E99" s="180" t="s">
        <v>162</v>
      </c>
      <c r="F99" s="181" t="s">
        <v>163</v>
      </c>
      <c r="G99" s="182" t="s">
        <v>164</v>
      </c>
      <c r="H99" s="183">
        <v>16</v>
      </c>
      <c r="I99" s="184"/>
      <c r="J99" s="185">
        <f>ROUND(I99*H99,2)</f>
        <v>0</v>
      </c>
      <c r="K99" s="181" t="s">
        <v>165</v>
      </c>
      <c r="L99" s="40"/>
      <c r="M99" s="186" t="s">
        <v>19</v>
      </c>
      <c r="N99" s="187" t="s">
        <v>44</v>
      </c>
      <c r="O99" s="65"/>
      <c r="P99" s="188">
        <f>O99*H99</f>
        <v>0</v>
      </c>
      <c r="Q99" s="188">
        <v>1.7500000000000002E-2</v>
      </c>
      <c r="R99" s="188">
        <f>Q99*H99</f>
        <v>0.28000000000000003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166</v>
      </c>
      <c r="AT99" s="190" t="s">
        <v>161</v>
      </c>
      <c r="AU99" s="190" t="s">
        <v>82</v>
      </c>
      <c r="AY99" s="18" t="s">
        <v>159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80</v>
      </c>
      <c r="BK99" s="191">
        <f>ROUND(I99*H99,2)</f>
        <v>0</v>
      </c>
      <c r="BL99" s="18" t="s">
        <v>166</v>
      </c>
      <c r="BM99" s="190" t="s">
        <v>701</v>
      </c>
    </row>
    <row r="100" spans="1:65" s="2" customFormat="1" ht="11.25">
      <c r="A100" s="35"/>
      <c r="B100" s="36"/>
      <c r="C100" s="37"/>
      <c r="D100" s="192" t="s">
        <v>168</v>
      </c>
      <c r="E100" s="37"/>
      <c r="F100" s="193" t="s">
        <v>169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168</v>
      </c>
      <c r="AU100" s="18" t="s">
        <v>82</v>
      </c>
    </row>
    <row r="101" spans="1:65" s="2" customFormat="1" ht="11.25">
      <c r="A101" s="35"/>
      <c r="B101" s="36"/>
      <c r="C101" s="37"/>
      <c r="D101" s="197" t="s">
        <v>170</v>
      </c>
      <c r="E101" s="37"/>
      <c r="F101" s="198" t="s">
        <v>171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170</v>
      </c>
      <c r="AU101" s="18" t="s">
        <v>82</v>
      </c>
    </row>
    <row r="102" spans="1:65" s="13" customFormat="1" ht="11.25">
      <c r="B102" s="199"/>
      <c r="C102" s="200"/>
      <c r="D102" s="192" t="s">
        <v>172</v>
      </c>
      <c r="E102" s="201" t="s">
        <v>19</v>
      </c>
      <c r="F102" s="202" t="s">
        <v>173</v>
      </c>
      <c r="G102" s="200"/>
      <c r="H102" s="201" t="s">
        <v>19</v>
      </c>
      <c r="I102" s="203"/>
      <c r="J102" s="200"/>
      <c r="K102" s="200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172</v>
      </c>
      <c r="AU102" s="208" t="s">
        <v>82</v>
      </c>
      <c r="AV102" s="13" t="s">
        <v>80</v>
      </c>
      <c r="AW102" s="13" t="s">
        <v>35</v>
      </c>
      <c r="AX102" s="13" t="s">
        <v>73</v>
      </c>
      <c r="AY102" s="208" t="s">
        <v>159</v>
      </c>
    </row>
    <row r="103" spans="1:65" s="14" customFormat="1" ht="11.25">
      <c r="B103" s="209"/>
      <c r="C103" s="210"/>
      <c r="D103" s="192" t="s">
        <v>172</v>
      </c>
      <c r="E103" s="211" t="s">
        <v>19</v>
      </c>
      <c r="F103" s="212" t="s">
        <v>198</v>
      </c>
      <c r="G103" s="210"/>
      <c r="H103" s="213">
        <v>16</v>
      </c>
      <c r="I103" s="214"/>
      <c r="J103" s="210"/>
      <c r="K103" s="210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172</v>
      </c>
      <c r="AU103" s="219" t="s">
        <v>82</v>
      </c>
      <c r="AV103" s="14" t="s">
        <v>82</v>
      </c>
      <c r="AW103" s="14" t="s">
        <v>35</v>
      </c>
      <c r="AX103" s="14" t="s">
        <v>73</v>
      </c>
      <c r="AY103" s="219" t="s">
        <v>159</v>
      </c>
    </row>
    <row r="104" spans="1:65" s="15" customFormat="1" ht="11.25">
      <c r="B104" s="220"/>
      <c r="C104" s="221"/>
      <c r="D104" s="192" t="s">
        <v>172</v>
      </c>
      <c r="E104" s="222" t="s">
        <v>19</v>
      </c>
      <c r="F104" s="223" t="s">
        <v>175</v>
      </c>
      <c r="G104" s="221"/>
      <c r="H104" s="224">
        <v>16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172</v>
      </c>
      <c r="AU104" s="230" t="s">
        <v>82</v>
      </c>
      <c r="AV104" s="15" t="s">
        <v>166</v>
      </c>
      <c r="AW104" s="15" t="s">
        <v>35</v>
      </c>
      <c r="AX104" s="15" t="s">
        <v>80</v>
      </c>
      <c r="AY104" s="230" t="s">
        <v>159</v>
      </c>
    </row>
    <row r="105" spans="1:65" s="2" customFormat="1" ht="24.2" customHeight="1">
      <c r="A105" s="35"/>
      <c r="B105" s="36"/>
      <c r="C105" s="179" t="s">
        <v>82</v>
      </c>
      <c r="D105" s="179" t="s">
        <v>161</v>
      </c>
      <c r="E105" s="180" t="s">
        <v>176</v>
      </c>
      <c r="F105" s="181" t="s">
        <v>177</v>
      </c>
      <c r="G105" s="182" t="s">
        <v>178</v>
      </c>
      <c r="H105" s="183">
        <v>24</v>
      </c>
      <c r="I105" s="184"/>
      <c r="J105" s="185">
        <f>ROUND(I105*H105,2)</f>
        <v>0</v>
      </c>
      <c r="K105" s="181" t="s">
        <v>165</v>
      </c>
      <c r="L105" s="40"/>
      <c r="M105" s="186" t="s">
        <v>19</v>
      </c>
      <c r="N105" s="187" t="s">
        <v>44</v>
      </c>
      <c r="O105" s="65"/>
      <c r="P105" s="188">
        <f>O105*H105</f>
        <v>0</v>
      </c>
      <c r="Q105" s="188">
        <v>3.0000000000000001E-5</v>
      </c>
      <c r="R105" s="188">
        <f>Q105*H105</f>
        <v>7.2000000000000005E-4</v>
      </c>
      <c r="S105" s="188">
        <v>0</v>
      </c>
      <c r="T105" s="189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0" t="s">
        <v>166</v>
      </c>
      <c r="AT105" s="190" t="s">
        <v>161</v>
      </c>
      <c r="AU105" s="190" t="s">
        <v>82</v>
      </c>
      <c r="AY105" s="18" t="s">
        <v>159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8" t="s">
        <v>80</v>
      </c>
      <c r="BK105" s="191">
        <f>ROUND(I105*H105,2)</f>
        <v>0</v>
      </c>
      <c r="BL105" s="18" t="s">
        <v>166</v>
      </c>
      <c r="BM105" s="190" t="s">
        <v>702</v>
      </c>
    </row>
    <row r="106" spans="1:65" s="2" customFormat="1" ht="19.5">
      <c r="A106" s="35"/>
      <c r="B106" s="36"/>
      <c r="C106" s="37"/>
      <c r="D106" s="192" t="s">
        <v>168</v>
      </c>
      <c r="E106" s="37"/>
      <c r="F106" s="193" t="s">
        <v>180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168</v>
      </c>
      <c r="AU106" s="18" t="s">
        <v>82</v>
      </c>
    </row>
    <row r="107" spans="1:65" s="2" customFormat="1" ht="11.25">
      <c r="A107" s="35"/>
      <c r="B107" s="36"/>
      <c r="C107" s="37"/>
      <c r="D107" s="197" t="s">
        <v>170</v>
      </c>
      <c r="E107" s="37"/>
      <c r="F107" s="198" t="s">
        <v>181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170</v>
      </c>
      <c r="AU107" s="18" t="s">
        <v>82</v>
      </c>
    </row>
    <row r="108" spans="1:65" s="13" customFormat="1" ht="11.25">
      <c r="B108" s="199"/>
      <c r="C108" s="200"/>
      <c r="D108" s="192" t="s">
        <v>172</v>
      </c>
      <c r="E108" s="201" t="s">
        <v>19</v>
      </c>
      <c r="F108" s="202" t="s">
        <v>182</v>
      </c>
      <c r="G108" s="200"/>
      <c r="H108" s="201" t="s">
        <v>19</v>
      </c>
      <c r="I108" s="203"/>
      <c r="J108" s="200"/>
      <c r="K108" s="200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172</v>
      </c>
      <c r="AU108" s="208" t="s">
        <v>82</v>
      </c>
      <c r="AV108" s="13" t="s">
        <v>80</v>
      </c>
      <c r="AW108" s="13" t="s">
        <v>35</v>
      </c>
      <c r="AX108" s="13" t="s">
        <v>73</v>
      </c>
      <c r="AY108" s="208" t="s">
        <v>159</v>
      </c>
    </row>
    <row r="109" spans="1:65" s="14" customFormat="1" ht="11.25">
      <c r="B109" s="209"/>
      <c r="C109" s="210"/>
      <c r="D109" s="192" t="s">
        <v>172</v>
      </c>
      <c r="E109" s="211" t="s">
        <v>19</v>
      </c>
      <c r="F109" s="212" t="s">
        <v>183</v>
      </c>
      <c r="G109" s="210"/>
      <c r="H109" s="213">
        <v>24</v>
      </c>
      <c r="I109" s="214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172</v>
      </c>
      <c r="AU109" s="219" t="s">
        <v>82</v>
      </c>
      <c r="AV109" s="14" t="s">
        <v>82</v>
      </c>
      <c r="AW109" s="14" t="s">
        <v>35</v>
      </c>
      <c r="AX109" s="14" t="s">
        <v>80</v>
      </c>
      <c r="AY109" s="219" t="s">
        <v>159</v>
      </c>
    </row>
    <row r="110" spans="1:65" s="2" customFormat="1" ht="24.2" customHeight="1">
      <c r="A110" s="35"/>
      <c r="B110" s="36"/>
      <c r="C110" s="179" t="s">
        <v>184</v>
      </c>
      <c r="D110" s="179" t="s">
        <v>161</v>
      </c>
      <c r="E110" s="180" t="s">
        <v>185</v>
      </c>
      <c r="F110" s="181" t="s">
        <v>186</v>
      </c>
      <c r="G110" s="182" t="s">
        <v>187</v>
      </c>
      <c r="H110" s="183">
        <v>8</v>
      </c>
      <c r="I110" s="184"/>
      <c r="J110" s="185">
        <f>ROUND(I110*H110,2)</f>
        <v>0</v>
      </c>
      <c r="K110" s="181" t="s">
        <v>165</v>
      </c>
      <c r="L110" s="40"/>
      <c r="M110" s="186" t="s">
        <v>19</v>
      </c>
      <c r="N110" s="187" t="s">
        <v>44</v>
      </c>
      <c r="O110" s="65"/>
      <c r="P110" s="188">
        <f>O110*H110</f>
        <v>0</v>
      </c>
      <c r="Q110" s="188">
        <v>0</v>
      </c>
      <c r="R110" s="188">
        <f>Q110*H110</f>
        <v>0</v>
      </c>
      <c r="S110" s="188">
        <v>0</v>
      </c>
      <c r="T110" s="18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0" t="s">
        <v>166</v>
      </c>
      <c r="AT110" s="190" t="s">
        <v>161</v>
      </c>
      <c r="AU110" s="190" t="s">
        <v>82</v>
      </c>
      <c r="AY110" s="18" t="s">
        <v>159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8" t="s">
        <v>80</v>
      </c>
      <c r="BK110" s="191">
        <f>ROUND(I110*H110,2)</f>
        <v>0</v>
      </c>
      <c r="BL110" s="18" t="s">
        <v>166</v>
      </c>
      <c r="BM110" s="190" t="s">
        <v>703</v>
      </c>
    </row>
    <row r="111" spans="1:65" s="2" customFormat="1" ht="19.5">
      <c r="A111" s="35"/>
      <c r="B111" s="36"/>
      <c r="C111" s="37"/>
      <c r="D111" s="192" t="s">
        <v>168</v>
      </c>
      <c r="E111" s="37"/>
      <c r="F111" s="193" t="s">
        <v>189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168</v>
      </c>
      <c r="AU111" s="18" t="s">
        <v>82</v>
      </c>
    </row>
    <row r="112" spans="1:65" s="2" customFormat="1" ht="11.25">
      <c r="A112" s="35"/>
      <c r="B112" s="36"/>
      <c r="C112" s="37"/>
      <c r="D112" s="197" t="s">
        <v>170</v>
      </c>
      <c r="E112" s="37"/>
      <c r="F112" s="198" t="s">
        <v>190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170</v>
      </c>
      <c r="AU112" s="18" t="s">
        <v>82</v>
      </c>
    </row>
    <row r="113" spans="1:65" s="14" customFormat="1" ht="11.25">
      <c r="B113" s="209"/>
      <c r="C113" s="210"/>
      <c r="D113" s="192" t="s">
        <v>172</v>
      </c>
      <c r="E113" s="211" t="s">
        <v>19</v>
      </c>
      <c r="F113" s="212" t="s">
        <v>191</v>
      </c>
      <c r="G113" s="210"/>
      <c r="H113" s="213">
        <v>8</v>
      </c>
      <c r="I113" s="214"/>
      <c r="J113" s="210"/>
      <c r="K113" s="210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172</v>
      </c>
      <c r="AU113" s="219" t="s">
        <v>82</v>
      </c>
      <c r="AV113" s="14" t="s">
        <v>82</v>
      </c>
      <c r="AW113" s="14" t="s">
        <v>35</v>
      </c>
      <c r="AX113" s="14" t="s">
        <v>80</v>
      </c>
      <c r="AY113" s="219" t="s">
        <v>159</v>
      </c>
    </row>
    <row r="114" spans="1:65" s="2" customFormat="1" ht="24.2" customHeight="1">
      <c r="A114" s="35"/>
      <c r="B114" s="36"/>
      <c r="C114" s="179" t="s">
        <v>166</v>
      </c>
      <c r="D114" s="179" t="s">
        <v>161</v>
      </c>
      <c r="E114" s="180" t="s">
        <v>192</v>
      </c>
      <c r="F114" s="181" t="s">
        <v>193</v>
      </c>
      <c r="G114" s="182" t="s">
        <v>164</v>
      </c>
      <c r="H114" s="183">
        <v>14</v>
      </c>
      <c r="I114" s="184"/>
      <c r="J114" s="185">
        <f>ROUND(I114*H114,2)</f>
        <v>0</v>
      </c>
      <c r="K114" s="181" t="s">
        <v>165</v>
      </c>
      <c r="L114" s="40"/>
      <c r="M114" s="186" t="s">
        <v>19</v>
      </c>
      <c r="N114" s="187" t="s">
        <v>44</v>
      </c>
      <c r="O114" s="65"/>
      <c r="P114" s="188">
        <f>O114*H114</f>
        <v>0</v>
      </c>
      <c r="Q114" s="188">
        <v>3.6900000000000002E-2</v>
      </c>
      <c r="R114" s="188">
        <f>Q114*H114</f>
        <v>0.51660000000000006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166</v>
      </c>
      <c r="AT114" s="190" t="s">
        <v>161</v>
      </c>
      <c r="AU114" s="190" t="s">
        <v>82</v>
      </c>
      <c r="AY114" s="18" t="s">
        <v>159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80</v>
      </c>
      <c r="BK114" s="191">
        <f>ROUND(I114*H114,2)</f>
        <v>0</v>
      </c>
      <c r="BL114" s="18" t="s">
        <v>166</v>
      </c>
      <c r="BM114" s="190" t="s">
        <v>704</v>
      </c>
    </row>
    <row r="115" spans="1:65" s="2" customFormat="1" ht="58.5">
      <c r="A115" s="35"/>
      <c r="B115" s="36"/>
      <c r="C115" s="37"/>
      <c r="D115" s="192" t="s">
        <v>168</v>
      </c>
      <c r="E115" s="37"/>
      <c r="F115" s="193" t="s">
        <v>195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168</v>
      </c>
      <c r="AU115" s="18" t="s">
        <v>82</v>
      </c>
    </row>
    <row r="116" spans="1:65" s="2" customFormat="1" ht="11.25">
      <c r="A116" s="35"/>
      <c r="B116" s="36"/>
      <c r="C116" s="37"/>
      <c r="D116" s="197" t="s">
        <v>170</v>
      </c>
      <c r="E116" s="37"/>
      <c r="F116" s="198" t="s">
        <v>196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170</v>
      </c>
      <c r="AU116" s="18" t="s">
        <v>82</v>
      </c>
    </row>
    <row r="117" spans="1:65" s="13" customFormat="1" ht="11.25">
      <c r="B117" s="199"/>
      <c r="C117" s="200"/>
      <c r="D117" s="192" t="s">
        <v>172</v>
      </c>
      <c r="E117" s="201" t="s">
        <v>19</v>
      </c>
      <c r="F117" s="202" t="s">
        <v>197</v>
      </c>
      <c r="G117" s="200"/>
      <c r="H117" s="201" t="s">
        <v>19</v>
      </c>
      <c r="I117" s="203"/>
      <c r="J117" s="200"/>
      <c r="K117" s="200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172</v>
      </c>
      <c r="AU117" s="208" t="s">
        <v>82</v>
      </c>
      <c r="AV117" s="13" t="s">
        <v>80</v>
      </c>
      <c r="AW117" s="13" t="s">
        <v>35</v>
      </c>
      <c r="AX117" s="13" t="s">
        <v>73</v>
      </c>
      <c r="AY117" s="208" t="s">
        <v>159</v>
      </c>
    </row>
    <row r="118" spans="1:65" s="14" customFormat="1" ht="11.25">
      <c r="B118" s="209"/>
      <c r="C118" s="210"/>
      <c r="D118" s="192" t="s">
        <v>172</v>
      </c>
      <c r="E118" s="211" t="s">
        <v>19</v>
      </c>
      <c r="F118" s="212" t="s">
        <v>705</v>
      </c>
      <c r="G118" s="210"/>
      <c r="H118" s="213">
        <v>14</v>
      </c>
      <c r="I118" s="214"/>
      <c r="J118" s="210"/>
      <c r="K118" s="210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172</v>
      </c>
      <c r="AU118" s="219" t="s">
        <v>82</v>
      </c>
      <c r="AV118" s="14" t="s">
        <v>82</v>
      </c>
      <c r="AW118" s="14" t="s">
        <v>35</v>
      </c>
      <c r="AX118" s="14" t="s">
        <v>73</v>
      </c>
      <c r="AY118" s="219" t="s">
        <v>159</v>
      </c>
    </row>
    <row r="119" spans="1:65" s="15" customFormat="1" ht="11.25">
      <c r="B119" s="220"/>
      <c r="C119" s="221"/>
      <c r="D119" s="192" t="s">
        <v>172</v>
      </c>
      <c r="E119" s="222" t="s">
        <v>19</v>
      </c>
      <c r="F119" s="223" t="s">
        <v>175</v>
      </c>
      <c r="G119" s="221"/>
      <c r="H119" s="224">
        <v>14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172</v>
      </c>
      <c r="AU119" s="230" t="s">
        <v>82</v>
      </c>
      <c r="AV119" s="15" t="s">
        <v>166</v>
      </c>
      <c r="AW119" s="15" t="s">
        <v>35</v>
      </c>
      <c r="AX119" s="15" t="s">
        <v>80</v>
      </c>
      <c r="AY119" s="230" t="s">
        <v>159</v>
      </c>
    </row>
    <row r="120" spans="1:65" s="2" customFormat="1" ht="24.2" customHeight="1">
      <c r="A120" s="35"/>
      <c r="B120" s="36"/>
      <c r="C120" s="179" t="s">
        <v>199</v>
      </c>
      <c r="D120" s="179" t="s">
        <v>161</v>
      </c>
      <c r="E120" s="180" t="s">
        <v>200</v>
      </c>
      <c r="F120" s="181" t="s">
        <v>201</v>
      </c>
      <c r="G120" s="182" t="s">
        <v>202</v>
      </c>
      <c r="H120" s="183">
        <v>98.471999999999994</v>
      </c>
      <c r="I120" s="184"/>
      <c r="J120" s="185">
        <f>ROUND(I120*H120,2)</f>
        <v>0</v>
      </c>
      <c r="K120" s="181" t="s">
        <v>165</v>
      </c>
      <c r="L120" s="40"/>
      <c r="M120" s="186" t="s">
        <v>19</v>
      </c>
      <c r="N120" s="187" t="s">
        <v>44</v>
      </c>
      <c r="O120" s="65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0" t="s">
        <v>166</v>
      </c>
      <c r="AT120" s="190" t="s">
        <v>161</v>
      </c>
      <c r="AU120" s="190" t="s">
        <v>82</v>
      </c>
      <c r="AY120" s="18" t="s">
        <v>159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8" t="s">
        <v>80</v>
      </c>
      <c r="BK120" s="191">
        <f>ROUND(I120*H120,2)</f>
        <v>0</v>
      </c>
      <c r="BL120" s="18" t="s">
        <v>166</v>
      </c>
      <c r="BM120" s="190" t="s">
        <v>706</v>
      </c>
    </row>
    <row r="121" spans="1:65" s="2" customFormat="1" ht="19.5">
      <c r="A121" s="35"/>
      <c r="B121" s="36"/>
      <c r="C121" s="37"/>
      <c r="D121" s="192" t="s">
        <v>168</v>
      </c>
      <c r="E121" s="37"/>
      <c r="F121" s="193" t="s">
        <v>204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168</v>
      </c>
      <c r="AU121" s="18" t="s">
        <v>82</v>
      </c>
    </row>
    <row r="122" spans="1:65" s="2" customFormat="1" ht="11.25">
      <c r="A122" s="35"/>
      <c r="B122" s="36"/>
      <c r="C122" s="37"/>
      <c r="D122" s="197" t="s">
        <v>170</v>
      </c>
      <c r="E122" s="37"/>
      <c r="F122" s="198" t="s">
        <v>205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170</v>
      </c>
      <c r="AU122" s="18" t="s">
        <v>82</v>
      </c>
    </row>
    <row r="123" spans="1:65" s="13" customFormat="1" ht="11.25">
      <c r="B123" s="199"/>
      <c r="C123" s="200"/>
      <c r="D123" s="192" t="s">
        <v>172</v>
      </c>
      <c r="E123" s="201" t="s">
        <v>19</v>
      </c>
      <c r="F123" s="202" t="s">
        <v>206</v>
      </c>
      <c r="G123" s="200"/>
      <c r="H123" s="201" t="s">
        <v>19</v>
      </c>
      <c r="I123" s="203"/>
      <c r="J123" s="200"/>
      <c r="K123" s="200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172</v>
      </c>
      <c r="AU123" s="208" t="s">
        <v>82</v>
      </c>
      <c r="AV123" s="13" t="s">
        <v>80</v>
      </c>
      <c r="AW123" s="13" t="s">
        <v>35</v>
      </c>
      <c r="AX123" s="13" t="s">
        <v>73</v>
      </c>
      <c r="AY123" s="208" t="s">
        <v>159</v>
      </c>
    </row>
    <row r="124" spans="1:65" s="14" customFormat="1" ht="11.25">
      <c r="B124" s="209"/>
      <c r="C124" s="210"/>
      <c r="D124" s="192" t="s">
        <v>172</v>
      </c>
      <c r="E124" s="211" t="s">
        <v>19</v>
      </c>
      <c r="F124" s="212" t="s">
        <v>707</v>
      </c>
      <c r="G124" s="210"/>
      <c r="H124" s="213">
        <v>98.471999999999994</v>
      </c>
      <c r="I124" s="214"/>
      <c r="J124" s="210"/>
      <c r="K124" s="210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172</v>
      </c>
      <c r="AU124" s="219" t="s">
        <v>82</v>
      </c>
      <c r="AV124" s="14" t="s">
        <v>82</v>
      </c>
      <c r="AW124" s="14" t="s">
        <v>35</v>
      </c>
      <c r="AX124" s="14" t="s">
        <v>73</v>
      </c>
      <c r="AY124" s="219" t="s">
        <v>159</v>
      </c>
    </row>
    <row r="125" spans="1:65" s="15" customFormat="1" ht="11.25">
      <c r="B125" s="220"/>
      <c r="C125" s="221"/>
      <c r="D125" s="192" t="s">
        <v>172</v>
      </c>
      <c r="E125" s="222" t="s">
        <v>19</v>
      </c>
      <c r="F125" s="223" t="s">
        <v>175</v>
      </c>
      <c r="G125" s="221"/>
      <c r="H125" s="224">
        <v>98.471999999999994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172</v>
      </c>
      <c r="AU125" s="230" t="s">
        <v>82</v>
      </c>
      <c r="AV125" s="15" t="s">
        <v>166</v>
      </c>
      <c r="AW125" s="15" t="s">
        <v>35</v>
      </c>
      <c r="AX125" s="15" t="s">
        <v>80</v>
      </c>
      <c r="AY125" s="230" t="s">
        <v>159</v>
      </c>
    </row>
    <row r="126" spans="1:65" s="2" customFormat="1" ht="33" customHeight="1">
      <c r="A126" s="35"/>
      <c r="B126" s="36"/>
      <c r="C126" s="179" t="s">
        <v>208</v>
      </c>
      <c r="D126" s="179" t="s">
        <v>161</v>
      </c>
      <c r="E126" s="180" t="s">
        <v>708</v>
      </c>
      <c r="F126" s="181" t="s">
        <v>709</v>
      </c>
      <c r="G126" s="182" t="s">
        <v>211</v>
      </c>
      <c r="H126" s="183">
        <v>95.745999999999995</v>
      </c>
      <c r="I126" s="184"/>
      <c r="J126" s="185">
        <f>ROUND(I126*H126,2)</f>
        <v>0</v>
      </c>
      <c r="K126" s="181" t="s">
        <v>165</v>
      </c>
      <c r="L126" s="40"/>
      <c r="M126" s="186" t="s">
        <v>19</v>
      </c>
      <c r="N126" s="187" t="s">
        <v>44</v>
      </c>
      <c r="O126" s="65"/>
      <c r="P126" s="188">
        <f>O126*H126</f>
        <v>0</v>
      </c>
      <c r="Q126" s="188">
        <v>0</v>
      </c>
      <c r="R126" s="188">
        <f>Q126*H126</f>
        <v>0</v>
      </c>
      <c r="S126" s="188">
        <v>0</v>
      </c>
      <c r="T126" s="18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0" t="s">
        <v>166</v>
      </c>
      <c r="AT126" s="190" t="s">
        <v>161</v>
      </c>
      <c r="AU126" s="190" t="s">
        <v>82</v>
      </c>
      <c r="AY126" s="18" t="s">
        <v>159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8" t="s">
        <v>80</v>
      </c>
      <c r="BK126" s="191">
        <f>ROUND(I126*H126,2)</f>
        <v>0</v>
      </c>
      <c r="BL126" s="18" t="s">
        <v>166</v>
      </c>
      <c r="BM126" s="190" t="s">
        <v>710</v>
      </c>
    </row>
    <row r="127" spans="1:65" s="2" customFormat="1" ht="29.25">
      <c r="A127" s="35"/>
      <c r="B127" s="36"/>
      <c r="C127" s="37"/>
      <c r="D127" s="192" t="s">
        <v>168</v>
      </c>
      <c r="E127" s="37"/>
      <c r="F127" s="193" t="s">
        <v>711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168</v>
      </c>
      <c r="AU127" s="18" t="s">
        <v>82</v>
      </c>
    </row>
    <row r="128" spans="1:65" s="2" customFormat="1" ht="11.25">
      <c r="A128" s="35"/>
      <c r="B128" s="36"/>
      <c r="C128" s="37"/>
      <c r="D128" s="197" t="s">
        <v>170</v>
      </c>
      <c r="E128" s="37"/>
      <c r="F128" s="198" t="s">
        <v>712</v>
      </c>
      <c r="G128" s="37"/>
      <c r="H128" s="37"/>
      <c r="I128" s="194"/>
      <c r="J128" s="37"/>
      <c r="K128" s="37"/>
      <c r="L128" s="40"/>
      <c r="M128" s="195"/>
      <c r="N128" s="19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170</v>
      </c>
      <c r="AU128" s="18" t="s">
        <v>82</v>
      </c>
    </row>
    <row r="129" spans="1:65" s="13" customFormat="1" ht="11.25">
      <c r="B129" s="199"/>
      <c r="C129" s="200"/>
      <c r="D129" s="192" t="s">
        <v>172</v>
      </c>
      <c r="E129" s="201" t="s">
        <v>19</v>
      </c>
      <c r="F129" s="202" t="s">
        <v>215</v>
      </c>
      <c r="G129" s="200"/>
      <c r="H129" s="201" t="s">
        <v>19</v>
      </c>
      <c r="I129" s="203"/>
      <c r="J129" s="200"/>
      <c r="K129" s="200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172</v>
      </c>
      <c r="AU129" s="208" t="s">
        <v>82</v>
      </c>
      <c r="AV129" s="13" t="s">
        <v>80</v>
      </c>
      <c r="AW129" s="13" t="s">
        <v>35</v>
      </c>
      <c r="AX129" s="13" t="s">
        <v>73</v>
      </c>
      <c r="AY129" s="208" t="s">
        <v>159</v>
      </c>
    </row>
    <row r="130" spans="1:65" s="14" customFormat="1" ht="22.5">
      <c r="B130" s="209"/>
      <c r="C130" s="210"/>
      <c r="D130" s="192" t="s">
        <v>172</v>
      </c>
      <c r="E130" s="211" t="s">
        <v>19</v>
      </c>
      <c r="F130" s="212" t="s">
        <v>713</v>
      </c>
      <c r="G130" s="210"/>
      <c r="H130" s="213">
        <v>4.3170000000000002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172</v>
      </c>
      <c r="AU130" s="219" t="s">
        <v>82</v>
      </c>
      <c r="AV130" s="14" t="s">
        <v>82</v>
      </c>
      <c r="AW130" s="14" t="s">
        <v>35</v>
      </c>
      <c r="AX130" s="14" t="s">
        <v>73</v>
      </c>
      <c r="AY130" s="219" t="s">
        <v>159</v>
      </c>
    </row>
    <row r="131" spans="1:65" s="14" customFormat="1" ht="33.75">
      <c r="B131" s="209"/>
      <c r="C131" s="210"/>
      <c r="D131" s="192" t="s">
        <v>172</v>
      </c>
      <c r="E131" s="211" t="s">
        <v>19</v>
      </c>
      <c r="F131" s="212" t="s">
        <v>714</v>
      </c>
      <c r="G131" s="210"/>
      <c r="H131" s="213">
        <v>86.27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172</v>
      </c>
      <c r="AU131" s="219" t="s">
        <v>82</v>
      </c>
      <c r="AV131" s="14" t="s">
        <v>82</v>
      </c>
      <c r="AW131" s="14" t="s">
        <v>35</v>
      </c>
      <c r="AX131" s="14" t="s">
        <v>73</v>
      </c>
      <c r="AY131" s="219" t="s">
        <v>159</v>
      </c>
    </row>
    <row r="132" spans="1:65" s="14" customFormat="1" ht="22.5">
      <c r="B132" s="209"/>
      <c r="C132" s="210"/>
      <c r="D132" s="192" t="s">
        <v>172</v>
      </c>
      <c r="E132" s="211" t="s">
        <v>19</v>
      </c>
      <c r="F132" s="212" t="s">
        <v>715</v>
      </c>
      <c r="G132" s="210"/>
      <c r="H132" s="213">
        <v>5.1589999999999998</v>
      </c>
      <c r="I132" s="214"/>
      <c r="J132" s="210"/>
      <c r="K132" s="210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172</v>
      </c>
      <c r="AU132" s="219" t="s">
        <v>82</v>
      </c>
      <c r="AV132" s="14" t="s">
        <v>82</v>
      </c>
      <c r="AW132" s="14" t="s">
        <v>35</v>
      </c>
      <c r="AX132" s="14" t="s">
        <v>73</v>
      </c>
      <c r="AY132" s="219" t="s">
        <v>159</v>
      </c>
    </row>
    <row r="133" spans="1:65" s="13" customFormat="1" ht="11.25">
      <c r="B133" s="199"/>
      <c r="C133" s="200"/>
      <c r="D133" s="192" t="s">
        <v>172</v>
      </c>
      <c r="E133" s="201" t="s">
        <v>19</v>
      </c>
      <c r="F133" s="202" t="s">
        <v>215</v>
      </c>
      <c r="G133" s="200"/>
      <c r="H133" s="201" t="s">
        <v>19</v>
      </c>
      <c r="I133" s="203"/>
      <c r="J133" s="200"/>
      <c r="K133" s="200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172</v>
      </c>
      <c r="AU133" s="208" t="s">
        <v>82</v>
      </c>
      <c r="AV133" s="13" t="s">
        <v>80</v>
      </c>
      <c r="AW133" s="13" t="s">
        <v>35</v>
      </c>
      <c r="AX133" s="13" t="s">
        <v>73</v>
      </c>
      <c r="AY133" s="208" t="s">
        <v>159</v>
      </c>
    </row>
    <row r="134" spans="1:65" s="15" customFormat="1" ht="11.25">
      <c r="B134" s="220"/>
      <c r="C134" s="221"/>
      <c r="D134" s="192" t="s">
        <v>172</v>
      </c>
      <c r="E134" s="222" t="s">
        <v>19</v>
      </c>
      <c r="F134" s="223" t="s">
        <v>175</v>
      </c>
      <c r="G134" s="221"/>
      <c r="H134" s="224">
        <v>95.745999999999995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172</v>
      </c>
      <c r="AU134" s="230" t="s">
        <v>82</v>
      </c>
      <c r="AV134" s="15" t="s">
        <v>166</v>
      </c>
      <c r="AW134" s="15" t="s">
        <v>35</v>
      </c>
      <c r="AX134" s="15" t="s">
        <v>80</v>
      </c>
      <c r="AY134" s="230" t="s">
        <v>159</v>
      </c>
    </row>
    <row r="135" spans="1:65" s="2" customFormat="1" ht="16.5" customHeight="1">
      <c r="A135" s="35"/>
      <c r="B135" s="36"/>
      <c r="C135" s="179" t="s">
        <v>219</v>
      </c>
      <c r="D135" s="179" t="s">
        <v>161</v>
      </c>
      <c r="E135" s="180" t="s">
        <v>716</v>
      </c>
      <c r="F135" s="181" t="s">
        <v>717</v>
      </c>
      <c r="G135" s="182" t="s">
        <v>202</v>
      </c>
      <c r="H135" s="183">
        <v>60.2</v>
      </c>
      <c r="I135" s="184"/>
      <c r="J135" s="185">
        <f>ROUND(I135*H135,2)</f>
        <v>0</v>
      </c>
      <c r="K135" s="181" t="s">
        <v>165</v>
      </c>
      <c r="L135" s="40"/>
      <c r="M135" s="186" t="s">
        <v>19</v>
      </c>
      <c r="N135" s="187" t="s">
        <v>44</v>
      </c>
      <c r="O135" s="65"/>
      <c r="P135" s="188">
        <f>O135*H135</f>
        <v>0</v>
      </c>
      <c r="Q135" s="188">
        <v>4.4400000000000004E-3</v>
      </c>
      <c r="R135" s="188">
        <f>Q135*H135</f>
        <v>0.26728800000000003</v>
      </c>
      <c r="S135" s="188">
        <v>0</v>
      </c>
      <c r="T135" s="18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0" t="s">
        <v>166</v>
      </c>
      <c r="AT135" s="190" t="s">
        <v>161</v>
      </c>
      <c r="AU135" s="190" t="s">
        <v>82</v>
      </c>
      <c r="AY135" s="18" t="s">
        <v>159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80</v>
      </c>
      <c r="BK135" s="191">
        <f>ROUND(I135*H135,2)</f>
        <v>0</v>
      </c>
      <c r="BL135" s="18" t="s">
        <v>166</v>
      </c>
      <c r="BM135" s="190" t="s">
        <v>718</v>
      </c>
    </row>
    <row r="136" spans="1:65" s="2" customFormat="1" ht="19.5">
      <c r="A136" s="35"/>
      <c r="B136" s="36"/>
      <c r="C136" s="37"/>
      <c r="D136" s="192" t="s">
        <v>168</v>
      </c>
      <c r="E136" s="37"/>
      <c r="F136" s="193" t="s">
        <v>719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168</v>
      </c>
      <c r="AU136" s="18" t="s">
        <v>82</v>
      </c>
    </row>
    <row r="137" spans="1:65" s="2" customFormat="1" ht="11.25">
      <c r="A137" s="35"/>
      <c r="B137" s="36"/>
      <c r="C137" s="37"/>
      <c r="D137" s="197" t="s">
        <v>170</v>
      </c>
      <c r="E137" s="37"/>
      <c r="F137" s="198" t="s">
        <v>720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170</v>
      </c>
      <c r="AU137" s="18" t="s">
        <v>82</v>
      </c>
    </row>
    <row r="138" spans="1:65" s="13" customFormat="1" ht="11.25">
      <c r="B138" s="199"/>
      <c r="C138" s="200"/>
      <c r="D138" s="192" t="s">
        <v>172</v>
      </c>
      <c r="E138" s="201" t="s">
        <v>19</v>
      </c>
      <c r="F138" s="202" t="s">
        <v>721</v>
      </c>
      <c r="G138" s="200"/>
      <c r="H138" s="201" t="s">
        <v>19</v>
      </c>
      <c r="I138" s="203"/>
      <c r="J138" s="200"/>
      <c r="K138" s="200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172</v>
      </c>
      <c r="AU138" s="208" t="s">
        <v>82</v>
      </c>
      <c r="AV138" s="13" t="s">
        <v>80</v>
      </c>
      <c r="AW138" s="13" t="s">
        <v>35</v>
      </c>
      <c r="AX138" s="13" t="s">
        <v>73</v>
      </c>
      <c r="AY138" s="208" t="s">
        <v>159</v>
      </c>
    </row>
    <row r="139" spans="1:65" s="14" customFormat="1" ht="11.25">
      <c r="B139" s="209"/>
      <c r="C139" s="210"/>
      <c r="D139" s="192" t="s">
        <v>172</v>
      </c>
      <c r="E139" s="211" t="s">
        <v>19</v>
      </c>
      <c r="F139" s="212" t="s">
        <v>722</v>
      </c>
      <c r="G139" s="210"/>
      <c r="H139" s="213">
        <v>60.2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172</v>
      </c>
      <c r="AU139" s="219" t="s">
        <v>82</v>
      </c>
      <c r="AV139" s="14" t="s">
        <v>82</v>
      </c>
      <c r="AW139" s="14" t="s">
        <v>35</v>
      </c>
      <c r="AX139" s="14" t="s">
        <v>73</v>
      </c>
      <c r="AY139" s="219" t="s">
        <v>159</v>
      </c>
    </row>
    <row r="140" spans="1:65" s="15" customFormat="1" ht="11.25">
      <c r="B140" s="220"/>
      <c r="C140" s="221"/>
      <c r="D140" s="192" t="s">
        <v>172</v>
      </c>
      <c r="E140" s="222" t="s">
        <v>19</v>
      </c>
      <c r="F140" s="223" t="s">
        <v>175</v>
      </c>
      <c r="G140" s="221"/>
      <c r="H140" s="224">
        <v>60.2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172</v>
      </c>
      <c r="AU140" s="230" t="s">
        <v>82</v>
      </c>
      <c r="AV140" s="15" t="s">
        <v>166</v>
      </c>
      <c r="AW140" s="15" t="s">
        <v>35</v>
      </c>
      <c r="AX140" s="15" t="s">
        <v>80</v>
      </c>
      <c r="AY140" s="230" t="s">
        <v>159</v>
      </c>
    </row>
    <row r="141" spans="1:65" s="2" customFormat="1" ht="16.5" customHeight="1">
      <c r="A141" s="35"/>
      <c r="B141" s="36"/>
      <c r="C141" s="179" t="s">
        <v>191</v>
      </c>
      <c r="D141" s="179" t="s">
        <v>161</v>
      </c>
      <c r="E141" s="180" t="s">
        <v>723</v>
      </c>
      <c r="F141" s="181" t="s">
        <v>724</v>
      </c>
      <c r="G141" s="182" t="s">
        <v>202</v>
      </c>
      <c r="H141" s="183">
        <v>60.2</v>
      </c>
      <c r="I141" s="184"/>
      <c r="J141" s="185">
        <f>ROUND(I141*H141,2)</f>
        <v>0</v>
      </c>
      <c r="K141" s="181" t="s">
        <v>165</v>
      </c>
      <c r="L141" s="40"/>
      <c r="M141" s="186" t="s">
        <v>19</v>
      </c>
      <c r="N141" s="187" t="s">
        <v>44</v>
      </c>
      <c r="O141" s="65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0" t="s">
        <v>166</v>
      </c>
      <c r="AT141" s="190" t="s">
        <v>161</v>
      </c>
      <c r="AU141" s="190" t="s">
        <v>82</v>
      </c>
      <c r="AY141" s="18" t="s">
        <v>159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80</v>
      </c>
      <c r="BK141" s="191">
        <f>ROUND(I141*H141,2)</f>
        <v>0</v>
      </c>
      <c r="BL141" s="18" t="s">
        <v>166</v>
      </c>
      <c r="BM141" s="190" t="s">
        <v>725</v>
      </c>
    </row>
    <row r="142" spans="1:65" s="2" customFormat="1" ht="29.25">
      <c r="A142" s="35"/>
      <c r="B142" s="36"/>
      <c r="C142" s="37"/>
      <c r="D142" s="192" t="s">
        <v>168</v>
      </c>
      <c r="E142" s="37"/>
      <c r="F142" s="193" t="s">
        <v>726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168</v>
      </c>
      <c r="AU142" s="18" t="s">
        <v>82</v>
      </c>
    </row>
    <row r="143" spans="1:65" s="2" customFormat="1" ht="11.25">
      <c r="A143" s="35"/>
      <c r="B143" s="36"/>
      <c r="C143" s="37"/>
      <c r="D143" s="197" t="s">
        <v>170</v>
      </c>
      <c r="E143" s="37"/>
      <c r="F143" s="198" t="s">
        <v>727</v>
      </c>
      <c r="G143" s="37"/>
      <c r="H143" s="37"/>
      <c r="I143" s="194"/>
      <c r="J143" s="37"/>
      <c r="K143" s="37"/>
      <c r="L143" s="40"/>
      <c r="M143" s="195"/>
      <c r="N143" s="196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170</v>
      </c>
      <c r="AU143" s="18" t="s">
        <v>82</v>
      </c>
    </row>
    <row r="144" spans="1:65" s="2" customFormat="1" ht="21.75" customHeight="1">
      <c r="A144" s="35"/>
      <c r="B144" s="36"/>
      <c r="C144" s="179" t="s">
        <v>231</v>
      </c>
      <c r="D144" s="179" t="s">
        <v>161</v>
      </c>
      <c r="E144" s="180" t="s">
        <v>728</v>
      </c>
      <c r="F144" s="181" t="s">
        <v>729</v>
      </c>
      <c r="G144" s="182" t="s">
        <v>211</v>
      </c>
      <c r="H144" s="183">
        <v>101.652</v>
      </c>
      <c r="I144" s="184"/>
      <c r="J144" s="185">
        <f>ROUND(I144*H144,2)</f>
        <v>0</v>
      </c>
      <c r="K144" s="181" t="s">
        <v>165</v>
      </c>
      <c r="L144" s="40"/>
      <c r="M144" s="186" t="s">
        <v>19</v>
      </c>
      <c r="N144" s="187" t="s">
        <v>44</v>
      </c>
      <c r="O144" s="65"/>
      <c r="P144" s="188">
        <f>O144*H144</f>
        <v>0</v>
      </c>
      <c r="Q144" s="188">
        <v>2.7200000000000002E-3</v>
      </c>
      <c r="R144" s="188">
        <f>Q144*H144</f>
        <v>0.27649344000000003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166</v>
      </c>
      <c r="AT144" s="190" t="s">
        <v>161</v>
      </c>
      <c r="AU144" s="190" t="s">
        <v>82</v>
      </c>
      <c r="AY144" s="18" t="s">
        <v>159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80</v>
      </c>
      <c r="BK144" s="191">
        <f>ROUND(I144*H144,2)</f>
        <v>0</v>
      </c>
      <c r="BL144" s="18" t="s">
        <v>166</v>
      </c>
      <c r="BM144" s="190" t="s">
        <v>730</v>
      </c>
    </row>
    <row r="145" spans="1:65" s="2" customFormat="1" ht="19.5">
      <c r="A145" s="35"/>
      <c r="B145" s="36"/>
      <c r="C145" s="37"/>
      <c r="D145" s="192" t="s">
        <v>168</v>
      </c>
      <c r="E145" s="37"/>
      <c r="F145" s="193" t="s">
        <v>731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168</v>
      </c>
      <c r="AU145" s="18" t="s">
        <v>82</v>
      </c>
    </row>
    <row r="146" spans="1:65" s="2" customFormat="1" ht="11.25">
      <c r="A146" s="35"/>
      <c r="B146" s="36"/>
      <c r="C146" s="37"/>
      <c r="D146" s="197" t="s">
        <v>170</v>
      </c>
      <c r="E146" s="37"/>
      <c r="F146" s="198" t="s">
        <v>732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170</v>
      </c>
      <c r="AU146" s="18" t="s">
        <v>82</v>
      </c>
    </row>
    <row r="147" spans="1:65" s="14" customFormat="1" ht="11.25">
      <c r="B147" s="209"/>
      <c r="C147" s="210"/>
      <c r="D147" s="192" t="s">
        <v>172</v>
      </c>
      <c r="E147" s="211" t="s">
        <v>19</v>
      </c>
      <c r="F147" s="212" t="s">
        <v>733</v>
      </c>
      <c r="G147" s="210"/>
      <c r="H147" s="213">
        <v>101.652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172</v>
      </c>
      <c r="AU147" s="219" t="s">
        <v>82</v>
      </c>
      <c r="AV147" s="14" t="s">
        <v>82</v>
      </c>
      <c r="AW147" s="14" t="s">
        <v>35</v>
      </c>
      <c r="AX147" s="14" t="s">
        <v>73</v>
      </c>
      <c r="AY147" s="219" t="s">
        <v>159</v>
      </c>
    </row>
    <row r="148" spans="1:65" s="15" customFormat="1" ht="11.25">
      <c r="B148" s="220"/>
      <c r="C148" s="221"/>
      <c r="D148" s="192" t="s">
        <v>172</v>
      </c>
      <c r="E148" s="222" t="s">
        <v>19</v>
      </c>
      <c r="F148" s="223" t="s">
        <v>175</v>
      </c>
      <c r="G148" s="221"/>
      <c r="H148" s="224">
        <v>101.652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172</v>
      </c>
      <c r="AU148" s="230" t="s">
        <v>82</v>
      </c>
      <c r="AV148" s="15" t="s">
        <v>166</v>
      </c>
      <c r="AW148" s="15" t="s">
        <v>35</v>
      </c>
      <c r="AX148" s="15" t="s">
        <v>80</v>
      </c>
      <c r="AY148" s="230" t="s">
        <v>159</v>
      </c>
    </row>
    <row r="149" spans="1:65" s="2" customFormat="1" ht="21.75" customHeight="1">
      <c r="A149" s="35"/>
      <c r="B149" s="36"/>
      <c r="C149" s="179" t="s">
        <v>238</v>
      </c>
      <c r="D149" s="179" t="s">
        <v>161</v>
      </c>
      <c r="E149" s="180" t="s">
        <v>734</v>
      </c>
      <c r="F149" s="181" t="s">
        <v>735</v>
      </c>
      <c r="G149" s="182" t="s">
        <v>211</v>
      </c>
      <c r="H149" s="183">
        <v>101.652</v>
      </c>
      <c r="I149" s="184"/>
      <c r="J149" s="185">
        <f>ROUND(I149*H149,2)</f>
        <v>0</v>
      </c>
      <c r="K149" s="181" t="s">
        <v>165</v>
      </c>
      <c r="L149" s="40"/>
      <c r="M149" s="186" t="s">
        <v>19</v>
      </c>
      <c r="N149" s="187" t="s">
        <v>44</v>
      </c>
      <c r="O149" s="65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0" t="s">
        <v>166</v>
      </c>
      <c r="AT149" s="190" t="s">
        <v>161</v>
      </c>
      <c r="AU149" s="190" t="s">
        <v>82</v>
      </c>
      <c r="AY149" s="18" t="s">
        <v>159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80</v>
      </c>
      <c r="BK149" s="191">
        <f>ROUND(I149*H149,2)</f>
        <v>0</v>
      </c>
      <c r="BL149" s="18" t="s">
        <v>166</v>
      </c>
      <c r="BM149" s="190" t="s">
        <v>736</v>
      </c>
    </row>
    <row r="150" spans="1:65" s="2" customFormat="1" ht="29.25">
      <c r="A150" s="35"/>
      <c r="B150" s="36"/>
      <c r="C150" s="37"/>
      <c r="D150" s="192" t="s">
        <v>168</v>
      </c>
      <c r="E150" s="37"/>
      <c r="F150" s="193" t="s">
        <v>737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168</v>
      </c>
      <c r="AU150" s="18" t="s">
        <v>82</v>
      </c>
    </row>
    <row r="151" spans="1:65" s="2" customFormat="1" ht="11.25">
      <c r="A151" s="35"/>
      <c r="B151" s="36"/>
      <c r="C151" s="37"/>
      <c r="D151" s="197" t="s">
        <v>170</v>
      </c>
      <c r="E151" s="37"/>
      <c r="F151" s="198" t="s">
        <v>738</v>
      </c>
      <c r="G151" s="37"/>
      <c r="H151" s="37"/>
      <c r="I151" s="194"/>
      <c r="J151" s="37"/>
      <c r="K151" s="37"/>
      <c r="L151" s="40"/>
      <c r="M151" s="195"/>
      <c r="N151" s="196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170</v>
      </c>
      <c r="AU151" s="18" t="s">
        <v>82</v>
      </c>
    </row>
    <row r="152" spans="1:65" s="2" customFormat="1" ht="24.2" customHeight="1">
      <c r="A152" s="35"/>
      <c r="B152" s="36"/>
      <c r="C152" s="179" t="s">
        <v>244</v>
      </c>
      <c r="D152" s="179" t="s">
        <v>161</v>
      </c>
      <c r="E152" s="180" t="s">
        <v>739</v>
      </c>
      <c r="F152" s="181" t="s">
        <v>740</v>
      </c>
      <c r="G152" s="182" t="s">
        <v>222</v>
      </c>
      <c r="H152" s="183">
        <v>191.49199999999999</v>
      </c>
      <c r="I152" s="184"/>
      <c r="J152" s="185">
        <f>ROUND(I152*H152,2)</f>
        <v>0</v>
      </c>
      <c r="K152" s="181" t="s">
        <v>165</v>
      </c>
      <c r="L152" s="40"/>
      <c r="M152" s="186" t="s">
        <v>19</v>
      </c>
      <c r="N152" s="187" t="s">
        <v>44</v>
      </c>
      <c r="O152" s="65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0" t="s">
        <v>166</v>
      </c>
      <c r="AT152" s="190" t="s">
        <v>161</v>
      </c>
      <c r="AU152" s="190" t="s">
        <v>82</v>
      </c>
      <c r="AY152" s="18" t="s">
        <v>159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80</v>
      </c>
      <c r="BK152" s="191">
        <f>ROUND(I152*H152,2)</f>
        <v>0</v>
      </c>
      <c r="BL152" s="18" t="s">
        <v>166</v>
      </c>
      <c r="BM152" s="190" t="s">
        <v>741</v>
      </c>
    </row>
    <row r="153" spans="1:65" s="2" customFormat="1" ht="29.25">
      <c r="A153" s="35"/>
      <c r="B153" s="36"/>
      <c r="C153" s="37"/>
      <c r="D153" s="192" t="s">
        <v>168</v>
      </c>
      <c r="E153" s="37"/>
      <c r="F153" s="193" t="s">
        <v>742</v>
      </c>
      <c r="G153" s="37"/>
      <c r="H153" s="37"/>
      <c r="I153" s="194"/>
      <c r="J153" s="37"/>
      <c r="K153" s="37"/>
      <c r="L153" s="40"/>
      <c r="M153" s="195"/>
      <c r="N153" s="196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168</v>
      </c>
      <c r="AU153" s="18" t="s">
        <v>82</v>
      </c>
    </row>
    <row r="154" spans="1:65" s="2" customFormat="1" ht="11.25">
      <c r="A154" s="35"/>
      <c r="B154" s="36"/>
      <c r="C154" s="37"/>
      <c r="D154" s="197" t="s">
        <v>170</v>
      </c>
      <c r="E154" s="37"/>
      <c r="F154" s="198" t="s">
        <v>743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170</v>
      </c>
      <c r="AU154" s="18" t="s">
        <v>82</v>
      </c>
    </row>
    <row r="155" spans="1:65" s="14" customFormat="1" ht="11.25">
      <c r="B155" s="209"/>
      <c r="C155" s="210"/>
      <c r="D155" s="192" t="s">
        <v>172</v>
      </c>
      <c r="E155" s="211" t="s">
        <v>19</v>
      </c>
      <c r="F155" s="212" t="s">
        <v>744</v>
      </c>
      <c r="G155" s="210"/>
      <c r="H155" s="213">
        <v>191.49199999999999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172</v>
      </c>
      <c r="AU155" s="219" t="s">
        <v>82</v>
      </c>
      <c r="AV155" s="14" t="s">
        <v>82</v>
      </c>
      <c r="AW155" s="14" t="s">
        <v>35</v>
      </c>
      <c r="AX155" s="14" t="s">
        <v>73</v>
      </c>
      <c r="AY155" s="219" t="s">
        <v>159</v>
      </c>
    </row>
    <row r="156" spans="1:65" s="15" customFormat="1" ht="11.25">
      <c r="B156" s="220"/>
      <c r="C156" s="221"/>
      <c r="D156" s="192" t="s">
        <v>172</v>
      </c>
      <c r="E156" s="222" t="s">
        <v>19</v>
      </c>
      <c r="F156" s="223" t="s">
        <v>175</v>
      </c>
      <c r="G156" s="221"/>
      <c r="H156" s="224">
        <v>191.49199999999999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172</v>
      </c>
      <c r="AU156" s="230" t="s">
        <v>82</v>
      </c>
      <c r="AV156" s="15" t="s">
        <v>166</v>
      </c>
      <c r="AW156" s="15" t="s">
        <v>35</v>
      </c>
      <c r="AX156" s="15" t="s">
        <v>80</v>
      </c>
      <c r="AY156" s="230" t="s">
        <v>159</v>
      </c>
    </row>
    <row r="157" spans="1:65" s="2" customFormat="1" ht="37.9" customHeight="1">
      <c r="A157" s="35"/>
      <c r="B157" s="36"/>
      <c r="C157" s="179" t="s">
        <v>252</v>
      </c>
      <c r="D157" s="179" t="s">
        <v>161</v>
      </c>
      <c r="E157" s="180" t="s">
        <v>226</v>
      </c>
      <c r="F157" s="181" t="s">
        <v>227</v>
      </c>
      <c r="G157" s="182" t="s">
        <v>211</v>
      </c>
      <c r="H157" s="183">
        <v>95.745999999999995</v>
      </c>
      <c r="I157" s="184"/>
      <c r="J157" s="185">
        <f>ROUND(I157*H157,2)</f>
        <v>0</v>
      </c>
      <c r="K157" s="181" t="s">
        <v>165</v>
      </c>
      <c r="L157" s="40"/>
      <c r="M157" s="186" t="s">
        <v>19</v>
      </c>
      <c r="N157" s="187" t="s">
        <v>44</v>
      </c>
      <c r="O157" s="65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0" t="s">
        <v>166</v>
      </c>
      <c r="AT157" s="190" t="s">
        <v>161</v>
      </c>
      <c r="AU157" s="190" t="s">
        <v>82</v>
      </c>
      <c r="AY157" s="18" t="s">
        <v>159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80</v>
      </c>
      <c r="BK157" s="191">
        <f>ROUND(I157*H157,2)</f>
        <v>0</v>
      </c>
      <c r="BL157" s="18" t="s">
        <v>166</v>
      </c>
      <c r="BM157" s="190" t="s">
        <v>745</v>
      </c>
    </row>
    <row r="158" spans="1:65" s="2" customFormat="1" ht="39">
      <c r="A158" s="35"/>
      <c r="B158" s="36"/>
      <c r="C158" s="37"/>
      <c r="D158" s="192" t="s">
        <v>168</v>
      </c>
      <c r="E158" s="37"/>
      <c r="F158" s="193" t="s">
        <v>229</v>
      </c>
      <c r="G158" s="37"/>
      <c r="H158" s="37"/>
      <c r="I158" s="194"/>
      <c r="J158" s="37"/>
      <c r="K158" s="37"/>
      <c r="L158" s="40"/>
      <c r="M158" s="195"/>
      <c r="N158" s="196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168</v>
      </c>
      <c r="AU158" s="18" t="s">
        <v>82</v>
      </c>
    </row>
    <row r="159" spans="1:65" s="2" customFormat="1" ht="11.25">
      <c r="A159" s="35"/>
      <c r="B159" s="36"/>
      <c r="C159" s="37"/>
      <c r="D159" s="197" t="s">
        <v>170</v>
      </c>
      <c r="E159" s="37"/>
      <c r="F159" s="198" t="s">
        <v>230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170</v>
      </c>
      <c r="AU159" s="18" t="s">
        <v>82</v>
      </c>
    </row>
    <row r="160" spans="1:65" s="2" customFormat="1" ht="37.9" customHeight="1">
      <c r="A160" s="35"/>
      <c r="B160" s="36"/>
      <c r="C160" s="179" t="s">
        <v>258</v>
      </c>
      <c r="D160" s="179" t="s">
        <v>161</v>
      </c>
      <c r="E160" s="180" t="s">
        <v>232</v>
      </c>
      <c r="F160" s="181" t="s">
        <v>233</v>
      </c>
      <c r="G160" s="182" t="s">
        <v>211</v>
      </c>
      <c r="H160" s="183">
        <v>95.745999999999995</v>
      </c>
      <c r="I160" s="184"/>
      <c r="J160" s="185">
        <f>ROUND(I160*H160,2)</f>
        <v>0</v>
      </c>
      <c r="K160" s="181" t="s">
        <v>165</v>
      </c>
      <c r="L160" s="40"/>
      <c r="M160" s="186" t="s">
        <v>19</v>
      </c>
      <c r="N160" s="187" t="s">
        <v>44</v>
      </c>
      <c r="O160" s="65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0" t="s">
        <v>166</v>
      </c>
      <c r="AT160" s="190" t="s">
        <v>161</v>
      </c>
      <c r="AU160" s="190" t="s">
        <v>82</v>
      </c>
      <c r="AY160" s="18" t="s">
        <v>159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80</v>
      </c>
      <c r="BK160" s="191">
        <f>ROUND(I160*H160,2)</f>
        <v>0</v>
      </c>
      <c r="BL160" s="18" t="s">
        <v>166</v>
      </c>
      <c r="BM160" s="190" t="s">
        <v>746</v>
      </c>
    </row>
    <row r="161" spans="1:65" s="2" customFormat="1" ht="48.75">
      <c r="A161" s="35"/>
      <c r="B161" s="36"/>
      <c r="C161" s="37"/>
      <c r="D161" s="192" t="s">
        <v>168</v>
      </c>
      <c r="E161" s="37"/>
      <c r="F161" s="193" t="s">
        <v>235</v>
      </c>
      <c r="G161" s="37"/>
      <c r="H161" s="37"/>
      <c r="I161" s="194"/>
      <c r="J161" s="37"/>
      <c r="K161" s="37"/>
      <c r="L161" s="40"/>
      <c r="M161" s="195"/>
      <c r="N161" s="196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168</v>
      </c>
      <c r="AU161" s="18" t="s">
        <v>82</v>
      </c>
    </row>
    <row r="162" spans="1:65" s="2" customFormat="1" ht="11.25">
      <c r="A162" s="35"/>
      <c r="B162" s="36"/>
      <c r="C162" s="37"/>
      <c r="D162" s="197" t="s">
        <v>170</v>
      </c>
      <c r="E162" s="37"/>
      <c r="F162" s="198" t="s">
        <v>236</v>
      </c>
      <c r="G162" s="37"/>
      <c r="H162" s="37"/>
      <c r="I162" s="194"/>
      <c r="J162" s="37"/>
      <c r="K162" s="37"/>
      <c r="L162" s="40"/>
      <c r="M162" s="195"/>
      <c r="N162" s="196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170</v>
      </c>
      <c r="AU162" s="18" t="s">
        <v>82</v>
      </c>
    </row>
    <row r="163" spans="1:65" s="2" customFormat="1" ht="24.2" customHeight="1">
      <c r="A163" s="35"/>
      <c r="B163" s="36"/>
      <c r="C163" s="179" t="s">
        <v>266</v>
      </c>
      <c r="D163" s="179" t="s">
        <v>161</v>
      </c>
      <c r="E163" s="180" t="s">
        <v>239</v>
      </c>
      <c r="F163" s="181" t="s">
        <v>240</v>
      </c>
      <c r="G163" s="182" t="s">
        <v>211</v>
      </c>
      <c r="H163" s="183">
        <v>95.745999999999995</v>
      </c>
      <c r="I163" s="184"/>
      <c r="J163" s="185">
        <f>ROUND(I163*H163,2)</f>
        <v>0</v>
      </c>
      <c r="K163" s="181" t="s">
        <v>165</v>
      </c>
      <c r="L163" s="40"/>
      <c r="M163" s="186" t="s">
        <v>19</v>
      </c>
      <c r="N163" s="187" t="s">
        <v>44</v>
      </c>
      <c r="O163" s="65"/>
      <c r="P163" s="188">
        <f>O163*H163</f>
        <v>0</v>
      </c>
      <c r="Q163" s="188">
        <v>0</v>
      </c>
      <c r="R163" s="188">
        <f>Q163*H163</f>
        <v>0</v>
      </c>
      <c r="S163" s="188">
        <v>0</v>
      </c>
      <c r="T163" s="18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0" t="s">
        <v>166</v>
      </c>
      <c r="AT163" s="190" t="s">
        <v>161</v>
      </c>
      <c r="AU163" s="190" t="s">
        <v>82</v>
      </c>
      <c r="AY163" s="18" t="s">
        <v>159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80</v>
      </c>
      <c r="BK163" s="191">
        <f>ROUND(I163*H163,2)</f>
        <v>0</v>
      </c>
      <c r="BL163" s="18" t="s">
        <v>166</v>
      </c>
      <c r="BM163" s="190" t="s">
        <v>747</v>
      </c>
    </row>
    <row r="164" spans="1:65" s="2" customFormat="1" ht="29.25">
      <c r="A164" s="35"/>
      <c r="B164" s="36"/>
      <c r="C164" s="37"/>
      <c r="D164" s="192" t="s">
        <v>168</v>
      </c>
      <c r="E164" s="37"/>
      <c r="F164" s="193" t="s">
        <v>242</v>
      </c>
      <c r="G164" s="37"/>
      <c r="H164" s="37"/>
      <c r="I164" s="194"/>
      <c r="J164" s="37"/>
      <c r="K164" s="37"/>
      <c r="L164" s="40"/>
      <c r="M164" s="195"/>
      <c r="N164" s="196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168</v>
      </c>
      <c r="AU164" s="18" t="s">
        <v>82</v>
      </c>
    </row>
    <row r="165" spans="1:65" s="2" customFormat="1" ht="11.25">
      <c r="A165" s="35"/>
      <c r="B165" s="36"/>
      <c r="C165" s="37"/>
      <c r="D165" s="197" t="s">
        <v>170</v>
      </c>
      <c r="E165" s="37"/>
      <c r="F165" s="198" t="s">
        <v>243</v>
      </c>
      <c r="G165" s="37"/>
      <c r="H165" s="37"/>
      <c r="I165" s="194"/>
      <c r="J165" s="37"/>
      <c r="K165" s="37"/>
      <c r="L165" s="40"/>
      <c r="M165" s="195"/>
      <c r="N165" s="196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170</v>
      </c>
      <c r="AU165" s="18" t="s">
        <v>82</v>
      </c>
    </row>
    <row r="166" spans="1:65" s="2" customFormat="1" ht="24.2" customHeight="1">
      <c r="A166" s="35"/>
      <c r="B166" s="36"/>
      <c r="C166" s="179" t="s">
        <v>8</v>
      </c>
      <c r="D166" s="179" t="s">
        <v>161</v>
      </c>
      <c r="E166" s="180" t="s">
        <v>245</v>
      </c>
      <c r="F166" s="181" t="s">
        <v>246</v>
      </c>
      <c r="G166" s="182" t="s">
        <v>211</v>
      </c>
      <c r="H166" s="183">
        <v>79.855000000000004</v>
      </c>
      <c r="I166" s="184"/>
      <c r="J166" s="185">
        <f>ROUND(I166*H166,2)</f>
        <v>0</v>
      </c>
      <c r="K166" s="181" t="s">
        <v>165</v>
      </c>
      <c r="L166" s="40"/>
      <c r="M166" s="186" t="s">
        <v>19</v>
      </c>
      <c r="N166" s="187" t="s">
        <v>44</v>
      </c>
      <c r="O166" s="65"/>
      <c r="P166" s="188">
        <f>O166*H166</f>
        <v>0</v>
      </c>
      <c r="Q166" s="188">
        <v>0</v>
      </c>
      <c r="R166" s="188">
        <f>Q166*H166</f>
        <v>0</v>
      </c>
      <c r="S166" s="188">
        <v>0</v>
      </c>
      <c r="T166" s="18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0" t="s">
        <v>166</v>
      </c>
      <c r="AT166" s="190" t="s">
        <v>161</v>
      </c>
      <c r="AU166" s="190" t="s">
        <v>82</v>
      </c>
      <c r="AY166" s="18" t="s">
        <v>159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8" t="s">
        <v>80</v>
      </c>
      <c r="BK166" s="191">
        <f>ROUND(I166*H166,2)</f>
        <v>0</v>
      </c>
      <c r="BL166" s="18" t="s">
        <v>166</v>
      </c>
      <c r="BM166" s="190" t="s">
        <v>748</v>
      </c>
    </row>
    <row r="167" spans="1:65" s="2" customFormat="1" ht="19.5">
      <c r="A167" s="35"/>
      <c r="B167" s="36"/>
      <c r="C167" s="37"/>
      <c r="D167" s="192" t="s">
        <v>168</v>
      </c>
      <c r="E167" s="37"/>
      <c r="F167" s="193" t="s">
        <v>248</v>
      </c>
      <c r="G167" s="37"/>
      <c r="H167" s="37"/>
      <c r="I167" s="194"/>
      <c r="J167" s="37"/>
      <c r="K167" s="37"/>
      <c r="L167" s="40"/>
      <c r="M167" s="195"/>
      <c r="N167" s="196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168</v>
      </c>
      <c r="AU167" s="18" t="s">
        <v>82</v>
      </c>
    </row>
    <row r="168" spans="1:65" s="2" customFormat="1" ht="11.25">
      <c r="A168" s="35"/>
      <c r="B168" s="36"/>
      <c r="C168" s="37"/>
      <c r="D168" s="197" t="s">
        <v>170</v>
      </c>
      <c r="E168" s="37"/>
      <c r="F168" s="198" t="s">
        <v>249</v>
      </c>
      <c r="G168" s="37"/>
      <c r="H168" s="37"/>
      <c r="I168" s="194"/>
      <c r="J168" s="37"/>
      <c r="K168" s="37"/>
      <c r="L168" s="40"/>
      <c r="M168" s="195"/>
      <c r="N168" s="196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170</v>
      </c>
      <c r="AU168" s="18" t="s">
        <v>82</v>
      </c>
    </row>
    <row r="169" spans="1:65" s="13" customFormat="1" ht="22.5">
      <c r="B169" s="199"/>
      <c r="C169" s="200"/>
      <c r="D169" s="192" t="s">
        <v>172</v>
      </c>
      <c r="E169" s="201" t="s">
        <v>19</v>
      </c>
      <c r="F169" s="202" t="s">
        <v>250</v>
      </c>
      <c r="G169" s="200"/>
      <c r="H169" s="201" t="s">
        <v>19</v>
      </c>
      <c r="I169" s="203"/>
      <c r="J169" s="200"/>
      <c r="K169" s="200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172</v>
      </c>
      <c r="AU169" s="208" t="s">
        <v>82</v>
      </c>
      <c r="AV169" s="13" t="s">
        <v>80</v>
      </c>
      <c r="AW169" s="13" t="s">
        <v>35</v>
      </c>
      <c r="AX169" s="13" t="s">
        <v>73</v>
      </c>
      <c r="AY169" s="208" t="s">
        <v>159</v>
      </c>
    </row>
    <row r="170" spans="1:65" s="14" customFormat="1" ht="11.25">
      <c r="B170" s="209"/>
      <c r="C170" s="210"/>
      <c r="D170" s="192" t="s">
        <v>172</v>
      </c>
      <c r="E170" s="211" t="s">
        <v>19</v>
      </c>
      <c r="F170" s="212" t="s">
        <v>749</v>
      </c>
      <c r="G170" s="210"/>
      <c r="H170" s="213">
        <v>77.100999999999999</v>
      </c>
      <c r="I170" s="214"/>
      <c r="J170" s="210"/>
      <c r="K170" s="210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172</v>
      </c>
      <c r="AU170" s="219" t="s">
        <v>82</v>
      </c>
      <c r="AV170" s="14" t="s">
        <v>82</v>
      </c>
      <c r="AW170" s="14" t="s">
        <v>35</v>
      </c>
      <c r="AX170" s="14" t="s">
        <v>73</v>
      </c>
      <c r="AY170" s="219" t="s">
        <v>159</v>
      </c>
    </row>
    <row r="171" spans="1:65" s="13" customFormat="1" ht="22.5">
      <c r="B171" s="199"/>
      <c r="C171" s="200"/>
      <c r="D171" s="192" t="s">
        <v>172</v>
      </c>
      <c r="E171" s="201" t="s">
        <v>19</v>
      </c>
      <c r="F171" s="202" t="s">
        <v>750</v>
      </c>
      <c r="G171" s="200"/>
      <c r="H171" s="201" t="s">
        <v>19</v>
      </c>
      <c r="I171" s="203"/>
      <c r="J171" s="200"/>
      <c r="K171" s="200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172</v>
      </c>
      <c r="AU171" s="208" t="s">
        <v>82</v>
      </c>
      <c r="AV171" s="13" t="s">
        <v>80</v>
      </c>
      <c r="AW171" s="13" t="s">
        <v>35</v>
      </c>
      <c r="AX171" s="13" t="s">
        <v>73</v>
      </c>
      <c r="AY171" s="208" t="s">
        <v>159</v>
      </c>
    </row>
    <row r="172" spans="1:65" s="14" customFormat="1" ht="11.25">
      <c r="B172" s="209"/>
      <c r="C172" s="210"/>
      <c r="D172" s="192" t="s">
        <v>172</v>
      </c>
      <c r="E172" s="211" t="s">
        <v>19</v>
      </c>
      <c r="F172" s="212" t="s">
        <v>751</v>
      </c>
      <c r="G172" s="210"/>
      <c r="H172" s="213">
        <v>2.754</v>
      </c>
      <c r="I172" s="214"/>
      <c r="J172" s="210"/>
      <c r="K172" s="210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172</v>
      </c>
      <c r="AU172" s="219" t="s">
        <v>82</v>
      </c>
      <c r="AV172" s="14" t="s">
        <v>82</v>
      </c>
      <c r="AW172" s="14" t="s">
        <v>35</v>
      </c>
      <c r="AX172" s="14" t="s">
        <v>73</v>
      </c>
      <c r="AY172" s="219" t="s">
        <v>159</v>
      </c>
    </row>
    <row r="173" spans="1:65" s="15" customFormat="1" ht="11.25">
      <c r="B173" s="220"/>
      <c r="C173" s="221"/>
      <c r="D173" s="192" t="s">
        <v>172</v>
      </c>
      <c r="E173" s="222" t="s">
        <v>19</v>
      </c>
      <c r="F173" s="223" t="s">
        <v>175</v>
      </c>
      <c r="G173" s="221"/>
      <c r="H173" s="224">
        <v>79.855000000000004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172</v>
      </c>
      <c r="AU173" s="230" t="s">
        <v>82</v>
      </c>
      <c r="AV173" s="15" t="s">
        <v>166</v>
      </c>
      <c r="AW173" s="15" t="s">
        <v>35</v>
      </c>
      <c r="AX173" s="15" t="s">
        <v>80</v>
      </c>
      <c r="AY173" s="230" t="s">
        <v>159</v>
      </c>
    </row>
    <row r="174" spans="1:65" s="2" customFormat="1" ht="16.5" customHeight="1">
      <c r="A174" s="35"/>
      <c r="B174" s="36"/>
      <c r="C174" s="231" t="s">
        <v>277</v>
      </c>
      <c r="D174" s="231" t="s">
        <v>253</v>
      </c>
      <c r="E174" s="232" t="s">
        <v>254</v>
      </c>
      <c r="F174" s="233" t="s">
        <v>255</v>
      </c>
      <c r="G174" s="234" t="s">
        <v>222</v>
      </c>
      <c r="H174" s="235">
        <v>143.739</v>
      </c>
      <c r="I174" s="236"/>
      <c r="J174" s="237">
        <f>ROUND(I174*H174,2)</f>
        <v>0</v>
      </c>
      <c r="K174" s="233" t="s">
        <v>165</v>
      </c>
      <c r="L174" s="238"/>
      <c r="M174" s="239" t="s">
        <v>19</v>
      </c>
      <c r="N174" s="240" t="s">
        <v>44</v>
      </c>
      <c r="O174" s="65"/>
      <c r="P174" s="188">
        <f>O174*H174</f>
        <v>0</v>
      </c>
      <c r="Q174" s="188">
        <v>1</v>
      </c>
      <c r="R174" s="188">
        <f>Q174*H174</f>
        <v>143.739</v>
      </c>
      <c r="S174" s="188">
        <v>0</v>
      </c>
      <c r="T174" s="18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0" t="s">
        <v>191</v>
      </c>
      <c r="AT174" s="190" t="s">
        <v>253</v>
      </c>
      <c r="AU174" s="190" t="s">
        <v>82</v>
      </c>
      <c r="AY174" s="18" t="s">
        <v>159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80</v>
      </c>
      <c r="BK174" s="191">
        <f>ROUND(I174*H174,2)</f>
        <v>0</v>
      </c>
      <c r="BL174" s="18" t="s">
        <v>166</v>
      </c>
      <c r="BM174" s="190" t="s">
        <v>752</v>
      </c>
    </row>
    <row r="175" spans="1:65" s="2" customFormat="1" ht="11.25">
      <c r="A175" s="35"/>
      <c r="B175" s="36"/>
      <c r="C175" s="37"/>
      <c r="D175" s="192" t="s">
        <v>168</v>
      </c>
      <c r="E175" s="37"/>
      <c r="F175" s="193" t="s">
        <v>255</v>
      </c>
      <c r="G175" s="37"/>
      <c r="H175" s="37"/>
      <c r="I175" s="194"/>
      <c r="J175" s="37"/>
      <c r="K175" s="37"/>
      <c r="L175" s="40"/>
      <c r="M175" s="195"/>
      <c r="N175" s="19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168</v>
      </c>
      <c r="AU175" s="18" t="s">
        <v>82</v>
      </c>
    </row>
    <row r="176" spans="1:65" s="13" customFormat="1" ht="22.5">
      <c r="B176" s="199"/>
      <c r="C176" s="200"/>
      <c r="D176" s="192" t="s">
        <v>172</v>
      </c>
      <c r="E176" s="201" t="s">
        <v>19</v>
      </c>
      <c r="F176" s="202" t="s">
        <v>250</v>
      </c>
      <c r="G176" s="200"/>
      <c r="H176" s="201" t="s">
        <v>19</v>
      </c>
      <c r="I176" s="203"/>
      <c r="J176" s="200"/>
      <c r="K176" s="200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172</v>
      </c>
      <c r="AU176" s="208" t="s">
        <v>82</v>
      </c>
      <c r="AV176" s="13" t="s">
        <v>80</v>
      </c>
      <c r="AW176" s="13" t="s">
        <v>35</v>
      </c>
      <c r="AX176" s="13" t="s">
        <v>73</v>
      </c>
      <c r="AY176" s="208" t="s">
        <v>159</v>
      </c>
    </row>
    <row r="177" spans="1:65" s="14" customFormat="1" ht="11.25">
      <c r="B177" s="209"/>
      <c r="C177" s="210"/>
      <c r="D177" s="192" t="s">
        <v>172</v>
      </c>
      <c r="E177" s="211" t="s">
        <v>19</v>
      </c>
      <c r="F177" s="212" t="s">
        <v>753</v>
      </c>
      <c r="G177" s="210"/>
      <c r="H177" s="213">
        <v>143.739</v>
      </c>
      <c r="I177" s="214"/>
      <c r="J177" s="210"/>
      <c r="K177" s="210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172</v>
      </c>
      <c r="AU177" s="219" t="s">
        <v>82</v>
      </c>
      <c r="AV177" s="14" t="s">
        <v>82</v>
      </c>
      <c r="AW177" s="14" t="s">
        <v>35</v>
      </c>
      <c r="AX177" s="14" t="s">
        <v>73</v>
      </c>
      <c r="AY177" s="219" t="s">
        <v>159</v>
      </c>
    </row>
    <row r="178" spans="1:65" s="15" customFormat="1" ht="11.25">
      <c r="B178" s="220"/>
      <c r="C178" s="221"/>
      <c r="D178" s="192" t="s">
        <v>172</v>
      </c>
      <c r="E178" s="222" t="s">
        <v>19</v>
      </c>
      <c r="F178" s="223" t="s">
        <v>175</v>
      </c>
      <c r="G178" s="221"/>
      <c r="H178" s="224">
        <v>143.739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172</v>
      </c>
      <c r="AU178" s="230" t="s">
        <v>82</v>
      </c>
      <c r="AV178" s="15" t="s">
        <v>166</v>
      </c>
      <c r="AW178" s="15" t="s">
        <v>35</v>
      </c>
      <c r="AX178" s="15" t="s">
        <v>80</v>
      </c>
      <c r="AY178" s="230" t="s">
        <v>159</v>
      </c>
    </row>
    <row r="179" spans="1:65" s="2" customFormat="1" ht="24.2" customHeight="1">
      <c r="A179" s="35"/>
      <c r="B179" s="36"/>
      <c r="C179" s="179" t="s">
        <v>285</v>
      </c>
      <c r="D179" s="179" t="s">
        <v>161</v>
      </c>
      <c r="E179" s="180" t="s">
        <v>259</v>
      </c>
      <c r="F179" s="181" t="s">
        <v>260</v>
      </c>
      <c r="G179" s="182" t="s">
        <v>202</v>
      </c>
      <c r="H179" s="183">
        <v>55.56</v>
      </c>
      <c r="I179" s="184"/>
      <c r="J179" s="185">
        <f>ROUND(I179*H179,2)</f>
        <v>0</v>
      </c>
      <c r="K179" s="181" t="s">
        <v>165</v>
      </c>
      <c r="L179" s="40"/>
      <c r="M179" s="186" t="s">
        <v>19</v>
      </c>
      <c r="N179" s="187" t="s">
        <v>44</v>
      </c>
      <c r="O179" s="65"/>
      <c r="P179" s="188">
        <f>O179*H179</f>
        <v>0</v>
      </c>
      <c r="Q179" s="188">
        <v>0</v>
      </c>
      <c r="R179" s="188">
        <f>Q179*H179</f>
        <v>0</v>
      </c>
      <c r="S179" s="188">
        <v>0</v>
      </c>
      <c r="T179" s="18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0" t="s">
        <v>166</v>
      </c>
      <c r="AT179" s="190" t="s">
        <v>161</v>
      </c>
      <c r="AU179" s="190" t="s">
        <v>82</v>
      </c>
      <c r="AY179" s="18" t="s">
        <v>159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80</v>
      </c>
      <c r="BK179" s="191">
        <f>ROUND(I179*H179,2)</f>
        <v>0</v>
      </c>
      <c r="BL179" s="18" t="s">
        <v>166</v>
      </c>
      <c r="BM179" s="190" t="s">
        <v>754</v>
      </c>
    </row>
    <row r="180" spans="1:65" s="2" customFormat="1" ht="19.5">
      <c r="A180" s="35"/>
      <c r="B180" s="36"/>
      <c r="C180" s="37"/>
      <c r="D180" s="192" t="s">
        <v>168</v>
      </c>
      <c r="E180" s="37"/>
      <c r="F180" s="193" t="s">
        <v>262</v>
      </c>
      <c r="G180" s="37"/>
      <c r="H180" s="37"/>
      <c r="I180" s="194"/>
      <c r="J180" s="37"/>
      <c r="K180" s="37"/>
      <c r="L180" s="40"/>
      <c r="M180" s="195"/>
      <c r="N180" s="196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168</v>
      </c>
      <c r="AU180" s="18" t="s">
        <v>82</v>
      </c>
    </row>
    <row r="181" spans="1:65" s="2" customFormat="1" ht="11.25">
      <c r="A181" s="35"/>
      <c r="B181" s="36"/>
      <c r="C181" s="37"/>
      <c r="D181" s="197" t="s">
        <v>170</v>
      </c>
      <c r="E181" s="37"/>
      <c r="F181" s="198" t="s">
        <v>263</v>
      </c>
      <c r="G181" s="37"/>
      <c r="H181" s="37"/>
      <c r="I181" s="194"/>
      <c r="J181" s="37"/>
      <c r="K181" s="37"/>
      <c r="L181" s="40"/>
      <c r="M181" s="195"/>
      <c r="N181" s="196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170</v>
      </c>
      <c r="AU181" s="18" t="s">
        <v>82</v>
      </c>
    </row>
    <row r="182" spans="1:65" s="13" customFormat="1" ht="11.25">
      <c r="B182" s="199"/>
      <c r="C182" s="200"/>
      <c r="D182" s="192" t="s">
        <v>172</v>
      </c>
      <c r="E182" s="201" t="s">
        <v>19</v>
      </c>
      <c r="F182" s="202" t="s">
        <v>264</v>
      </c>
      <c r="G182" s="200"/>
      <c r="H182" s="201" t="s">
        <v>19</v>
      </c>
      <c r="I182" s="203"/>
      <c r="J182" s="200"/>
      <c r="K182" s="200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172</v>
      </c>
      <c r="AU182" s="208" t="s">
        <v>82</v>
      </c>
      <c r="AV182" s="13" t="s">
        <v>80</v>
      </c>
      <c r="AW182" s="13" t="s">
        <v>35</v>
      </c>
      <c r="AX182" s="13" t="s">
        <v>73</v>
      </c>
      <c r="AY182" s="208" t="s">
        <v>159</v>
      </c>
    </row>
    <row r="183" spans="1:65" s="14" customFormat="1" ht="11.25">
      <c r="B183" s="209"/>
      <c r="C183" s="210"/>
      <c r="D183" s="192" t="s">
        <v>172</v>
      </c>
      <c r="E183" s="211" t="s">
        <v>19</v>
      </c>
      <c r="F183" s="212" t="s">
        <v>755</v>
      </c>
      <c r="G183" s="210"/>
      <c r="H183" s="213">
        <v>55.56</v>
      </c>
      <c r="I183" s="214"/>
      <c r="J183" s="210"/>
      <c r="K183" s="210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172</v>
      </c>
      <c r="AU183" s="219" t="s">
        <v>82</v>
      </c>
      <c r="AV183" s="14" t="s">
        <v>82</v>
      </c>
      <c r="AW183" s="14" t="s">
        <v>35</v>
      </c>
      <c r="AX183" s="14" t="s">
        <v>80</v>
      </c>
      <c r="AY183" s="219" t="s">
        <v>159</v>
      </c>
    </row>
    <row r="184" spans="1:65" s="2" customFormat="1" ht="24.2" customHeight="1">
      <c r="A184" s="35"/>
      <c r="B184" s="36"/>
      <c r="C184" s="179" t="s">
        <v>292</v>
      </c>
      <c r="D184" s="179" t="s">
        <v>161</v>
      </c>
      <c r="E184" s="180" t="s">
        <v>267</v>
      </c>
      <c r="F184" s="181" t="s">
        <v>268</v>
      </c>
      <c r="G184" s="182" t="s">
        <v>202</v>
      </c>
      <c r="H184" s="183">
        <v>55.56</v>
      </c>
      <c r="I184" s="184"/>
      <c r="J184" s="185">
        <f>ROUND(I184*H184,2)</f>
        <v>0</v>
      </c>
      <c r="K184" s="181" t="s">
        <v>165</v>
      </c>
      <c r="L184" s="40"/>
      <c r="M184" s="186" t="s">
        <v>19</v>
      </c>
      <c r="N184" s="187" t="s">
        <v>44</v>
      </c>
      <c r="O184" s="65"/>
      <c r="P184" s="188">
        <f>O184*H184</f>
        <v>0</v>
      </c>
      <c r="Q184" s="188">
        <v>0</v>
      </c>
      <c r="R184" s="188">
        <f>Q184*H184</f>
        <v>0</v>
      </c>
      <c r="S184" s="188">
        <v>0</v>
      </c>
      <c r="T184" s="18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0" t="s">
        <v>166</v>
      </c>
      <c r="AT184" s="190" t="s">
        <v>161</v>
      </c>
      <c r="AU184" s="190" t="s">
        <v>82</v>
      </c>
      <c r="AY184" s="18" t="s">
        <v>159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80</v>
      </c>
      <c r="BK184" s="191">
        <f>ROUND(I184*H184,2)</f>
        <v>0</v>
      </c>
      <c r="BL184" s="18" t="s">
        <v>166</v>
      </c>
      <c r="BM184" s="190" t="s">
        <v>756</v>
      </c>
    </row>
    <row r="185" spans="1:65" s="2" customFormat="1" ht="19.5">
      <c r="A185" s="35"/>
      <c r="B185" s="36"/>
      <c r="C185" s="37"/>
      <c r="D185" s="192" t="s">
        <v>168</v>
      </c>
      <c r="E185" s="37"/>
      <c r="F185" s="193" t="s">
        <v>270</v>
      </c>
      <c r="G185" s="37"/>
      <c r="H185" s="37"/>
      <c r="I185" s="194"/>
      <c r="J185" s="37"/>
      <c r="K185" s="37"/>
      <c r="L185" s="40"/>
      <c r="M185" s="195"/>
      <c r="N185" s="196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168</v>
      </c>
      <c r="AU185" s="18" t="s">
        <v>82</v>
      </c>
    </row>
    <row r="186" spans="1:65" s="2" customFormat="1" ht="11.25">
      <c r="A186" s="35"/>
      <c r="B186" s="36"/>
      <c r="C186" s="37"/>
      <c r="D186" s="197" t="s">
        <v>170</v>
      </c>
      <c r="E186" s="37"/>
      <c r="F186" s="198" t="s">
        <v>271</v>
      </c>
      <c r="G186" s="37"/>
      <c r="H186" s="37"/>
      <c r="I186" s="194"/>
      <c r="J186" s="37"/>
      <c r="K186" s="37"/>
      <c r="L186" s="40"/>
      <c r="M186" s="195"/>
      <c r="N186" s="196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170</v>
      </c>
      <c r="AU186" s="18" t="s">
        <v>82</v>
      </c>
    </row>
    <row r="187" spans="1:65" s="2" customFormat="1" ht="16.5" customHeight="1">
      <c r="A187" s="35"/>
      <c r="B187" s="36"/>
      <c r="C187" s="231" t="s">
        <v>300</v>
      </c>
      <c r="D187" s="231" t="s">
        <v>253</v>
      </c>
      <c r="E187" s="232" t="s">
        <v>272</v>
      </c>
      <c r="F187" s="233" t="s">
        <v>273</v>
      </c>
      <c r="G187" s="234" t="s">
        <v>274</v>
      </c>
      <c r="H187" s="235">
        <v>0.83299999999999996</v>
      </c>
      <c r="I187" s="236"/>
      <c r="J187" s="237">
        <f>ROUND(I187*H187,2)</f>
        <v>0</v>
      </c>
      <c r="K187" s="233" t="s">
        <v>165</v>
      </c>
      <c r="L187" s="238"/>
      <c r="M187" s="239" t="s">
        <v>19</v>
      </c>
      <c r="N187" s="240" t="s">
        <v>44</v>
      </c>
      <c r="O187" s="65"/>
      <c r="P187" s="188">
        <f>O187*H187</f>
        <v>0</v>
      </c>
      <c r="Q187" s="188">
        <v>1E-3</v>
      </c>
      <c r="R187" s="188">
        <f>Q187*H187</f>
        <v>8.3299999999999997E-4</v>
      </c>
      <c r="S187" s="188">
        <v>0</v>
      </c>
      <c r="T187" s="18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0" t="s">
        <v>191</v>
      </c>
      <c r="AT187" s="190" t="s">
        <v>253</v>
      </c>
      <c r="AU187" s="190" t="s">
        <v>82</v>
      </c>
      <c r="AY187" s="18" t="s">
        <v>159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8" t="s">
        <v>80</v>
      </c>
      <c r="BK187" s="191">
        <f>ROUND(I187*H187,2)</f>
        <v>0</v>
      </c>
      <c r="BL187" s="18" t="s">
        <v>166</v>
      </c>
      <c r="BM187" s="190" t="s">
        <v>757</v>
      </c>
    </row>
    <row r="188" spans="1:65" s="2" customFormat="1" ht="11.25">
      <c r="A188" s="35"/>
      <c r="B188" s="36"/>
      <c r="C188" s="37"/>
      <c r="D188" s="192" t="s">
        <v>168</v>
      </c>
      <c r="E188" s="37"/>
      <c r="F188" s="193" t="s">
        <v>273</v>
      </c>
      <c r="G188" s="37"/>
      <c r="H188" s="37"/>
      <c r="I188" s="194"/>
      <c r="J188" s="37"/>
      <c r="K188" s="37"/>
      <c r="L188" s="40"/>
      <c r="M188" s="195"/>
      <c r="N188" s="196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168</v>
      </c>
      <c r="AU188" s="18" t="s">
        <v>82</v>
      </c>
    </row>
    <row r="189" spans="1:65" s="14" customFormat="1" ht="11.25">
      <c r="B189" s="209"/>
      <c r="C189" s="210"/>
      <c r="D189" s="192" t="s">
        <v>172</v>
      </c>
      <c r="E189" s="210"/>
      <c r="F189" s="212" t="s">
        <v>758</v>
      </c>
      <c r="G189" s="210"/>
      <c r="H189" s="213">
        <v>0.83299999999999996</v>
      </c>
      <c r="I189" s="214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172</v>
      </c>
      <c r="AU189" s="219" t="s">
        <v>82</v>
      </c>
      <c r="AV189" s="14" t="s">
        <v>82</v>
      </c>
      <c r="AW189" s="14" t="s">
        <v>4</v>
      </c>
      <c r="AX189" s="14" t="s">
        <v>80</v>
      </c>
      <c r="AY189" s="219" t="s">
        <v>159</v>
      </c>
    </row>
    <row r="190" spans="1:65" s="2" customFormat="1" ht="24.2" customHeight="1">
      <c r="A190" s="35"/>
      <c r="B190" s="36"/>
      <c r="C190" s="179" t="s">
        <v>306</v>
      </c>
      <c r="D190" s="179" t="s">
        <v>161</v>
      </c>
      <c r="E190" s="180" t="s">
        <v>278</v>
      </c>
      <c r="F190" s="181" t="s">
        <v>279</v>
      </c>
      <c r="G190" s="182" t="s">
        <v>202</v>
      </c>
      <c r="H190" s="183">
        <v>36.287999999999997</v>
      </c>
      <c r="I190" s="184"/>
      <c r="J190" s="185">
        <f>ROUND(I190*H190,2)</f>
        <v>0</v>
      </c>
      <c r="K190" s="181" t="s">
        <v>165</v>
      </c>
      <c r="L190" s="40"/>
      <c r="M190" s="186" t="s">
        <v>19</v>
      </c>
      <c r="N190" s="187" t="s">
        <v>44</v>
      </c>
      <c r="O190" s="65"/>
      <c r="P190" s="188">
        <f>O190*H190</f>
        <v>0</v>
      </c>
      <c r="Q190" s="188">
        <v>0</v>
      </c>
      <c r="R190" s="188">
        <f>Q190*H190</f>
        <v>0</v>
      </c>
      <c r="S190" s="188">
        <v>0</v>
      </c>
      <c r="T190" s="18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0" t="s">
        <v>166</v>
      </c>
      <c r="AT190" s="190" t="s">
        <v>161</v>
      </c>
      <c r="AU190" s="190" t="s">
        <v>82</v>
      </c>
      <c r="AY190" s="18" t="s">
        <v>159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8" t="s">
        <v>80</v>
      </c>
      <c r="BK190" s="191">
        <f>ROUND(I190*H190,2)</f>
        <v>0</v>
      </c>
      <c r="BL190" s="18" t="s">
        <v>166</v>
      </c>
      <c r="BM190" s="190" t="s">
        <v>759</v>
      </c>
    </row>
    <row r="191" spans="1:65" s="2" customFormat="1" ht="19.5">
      <c r="A191" s="35"/>
      <c r="B191" s="36"/>
      <c r="C191" s="37"/>
      <c r="D191" s="192" t="s">
        <v>168</v>
      </c>
      <c r="E191" s="37"/>
      <c r="F191" s="193" t="s">
        <v>281</v>
      </c>
      <c r="G191" s="37"/>
      <c r="H191" s="37"/>
      <c r="I191" s="194"/>
      <c r="J191" s="37"/>
      <c r="K191" s="37"/>
      <c r="L191" s="40"/>
      <c r="M191" s="195"/>
      <c r="N191" s="196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168</v>
      </c>
      <c r="AU191" s="18" t="s">
        <v>82</v>
      </c>
    </row>
    <row r="192" spans="1:65" s="2" customFormat="1" ht="11.25">
      <c r="A192" s="35"/>
      <c r="B192" s="36"/>
      <c r="C192" s="37"/>
      <c r="D192" s="197" t="s">
        <v>170</v>
      </c>
      <c r="E192" s="37"/>
      <c r="F192" s="198" t="s">
        <v>282</v>
      </c>
      <c r="G192" s="37"/>
      <c r="H192" s="37"/>
      <c r="I192" s="194"/>
      <c r="J192" s="37"/>
      <c r="K192" s="37"/>
      <c r="L192" s="40"/>
      <c r="M192" s="195"/>
      <c r="N192" s="196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170</v>
      </c>
      <c r="AU192" s="18" t="s">
        <v>82</v>
      </c>
    </row>
    <row r="193" spans="1:65" s="13" customFormat="1" ht="11.25">
      <c r="B193" s="199"/>
      <c r="C193" s="200"/>
      <c r="D193" s="192" t="s">
        <v>172</v>
      </c>
      <c r="E193" s="201" t="s">
        <v>19</v>
      </c>
      <c r="F193" s="202" t="s">
        <v>283</v>
      </c>
      <c r="G193" s="200"/>
      <c r="H193" s="201" t="s">
        <v>19</v>
      </c>
      <c r="I193" s="203"/>
      <c r="J193" s="200"/>
      <c r="K193" s="200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172</v>
      </c>
      <c r="AU193" s="208" t="s">
        <v>82</v>
      </c>
      <c r="AV193" s="13" t="s">
        <v>80</v>
      </c>
      <c r="AW193" s="13" t="s">
        <v>35</v>
      </c>
      <c r="AX193" s="13" t="s">
        <v>73</v>
      </c>
      <c r="AY193" s="208" t="s">
        <v>159</v>
      </c>
    </row>
    <row r="194" spans="1:65" s="14" customFormat="1" ht="11.25">
      <c r="B194" s="209"/>
      <c r="C194" s="210"/>
      <c r="D194" s="192" t="s">
        <v>172</v>
      </c>
      <c r="E194" s="211" t="s">
        <v>19</v>
      </c>
      <c r="F194" s="212" t="s">
        <v>760</v>
      </c>
      <c r="G194" s="210"/>
      <c r="H194" s="213">
        <v>36.287999999999997</v>
      </c>
      <c r="I194" s="214"/>
      <c r="J194" s="210"/>
      <c r="K194" s="210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172</v>
      </c>
      <c r="AU194" s="219" t="s">
        <v>82</v>
      </c>
      <c r="AV194" s="14" t="s">
        <v>82</v>
      </c>
      <c r="AW194" s="14" t="s">
        <v>35</v>
      </c>
      <c r="AX194" s="14" t="s">
        <v>80</v>
      </c>
      <c r="AY194" s="219" t="s">
        <v>159</v>
      </c>
    </row>
    <row r="195" spans="1:65" s="2" customFormat="1" ht="16.5" customHeight="1">
      <c r="A195" s="35"/>
      <c r="B195" s="36"/>
      <c r="C195" s="179" t="s">
        <v>7</v>
      </c>
      <c r="D195" s="179" t="s">
        <v>161</v>
      </c>
      <c r="E195" s="180" t="s">
        <v>286</v>
      </c>
      <c r="F195" s="181" t="s">
        <v>287</v>
      </c>
      <c r="G195" s="182" t="s">
        <v>202</v>
      </c>
      <c r="H195" s="183">
        <v>55.56</v>
      </c>
      <c r="I195" s="184"/>
      <c r="J195" s="185">
        <f>ROUND(I195*H195,2)</f>
        <v>0</v>
      </c>
      <c r="K195" s="181" t="s">
        <v>165</v>
      </c>
      <c r="L195" s="40"/>
      <c r="M195" s="186" t="s">
        <v>19</v>
      </c>
      <c r="N195" s="187" t="s">
        <v>44</v>
      </c>
      <c r="O195" s="65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0" t="s">
        <v>166</v>
      </c>
      <c r="AT195" s="190" t="s">
        <v>161</v>
      </c>
      <c r="AU195" s="190" t="s">
        <v>82</v>
      </c>
      <c r="AY195" s="18" t="s">
        <v>159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80</v>
      </c>
      <c r="BK195" s="191">
        <f>ROUND(I195*H195,2)</f>
        <v>0</v>
      </c>
      <c r="BL195" s="18" t="s">
        <v>166</v>
      </c>
      <c r="BM195" s="190" t="s">
        <v>761</v>
      </c>
    </row>
    <row r="196" spans="1:65" s="2" customFormat="1" ht="29.25">
      <c r="A196" s="35"/>
      <c r="B196" s="36"/>
      <c r="C196" s="37"/>
      <c r="D196" s="192" t="s">
        <v>168</v>
      </c>
      <c r="E196" s="37"/>
      <c r="F196" s="193" t="s">
        <v>289</v>
      </c>
      <c r="G196" s="37"/>
      <c r="H196" s="37"/>
      <c r="I196" s="194"/>
      <c r="J196" s="37"/>
      <c r="K196" s="37"/>
      <c r="L196" s="40"/>
      <c r="M196" s="195"/>
      <c r="N196" s="196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168</v>
      </c>
      <c r="AU196" s="18" t="s">
        <v>82</v>
      </c>
    </row>
    <row r="197" spans="1:65" s="2" customFormat="1" ht="11.25">
      <c r="A197" s="35"/>
      <c r="B197" s="36"/>
      <c r="C197" s="37"/>
      <c r="D197" s="197" t="s">
        <v>170</v>
      </c>
      <c r="E197" s="37"/>
      <c r="F197" s="198" t="s">
        <v>290</v>
      </c>
      <c r="G197" s="37"/>
      <c r="H197" s="37"/>
      <c r="I197" s="194"/>
      <c r="J197" s="37"/>
      <c r="K197" s="37"/>
      <c r="L197" s="40"/>
      <c r="M197" s="195"/>
      <c r="N197" s="19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170</v>
      </c>
      <c r="AU197" s="18" t="s">
        <v>82</v>
      </c>
    </row>
    <row r="198" spans="1:65" s="12" customFormat="1" ht="22.9" customHeight="1">
      <c r="B198" s="163"/>
      <c r="C198" s="164"/>
      <c r="D198" s="165" t="s">
        <v>72</v>
      </c>
      <c r="E198" s="177" t="s">
        <v>82</v>
      </c>
      <c r="F198" s="177" t="s">
        <v>291</v>
      </c>
      <c r="G198" s="164"/>
      <c r="H198" s="164"/>
      <c r="I198" s="167"/>
      <c r="J198" s="178">
        <f>BK198</f>
        <v>0</v>
      </c>
      <c r="K198" s="164"/>
      <c r="L198" s="169"/>
      <c r="M198" s="170"/>
      <c r="N198" s="171"/>
      <c r="O198" s="171"/>
      <c r="P198" s="172">
        <f>SUM(P199:P243)</f>
        <v>0</v>
      </c>
      <c r="Q198" s="171"/>
      <c r="R198" s="172">
        <f>SUM(R199:R243)</f>
        <v>25.212755719999997</v>
      </c>
      <c r="S198" s="171"/>
      <c r="T198" s="173">
        <f>SUM(T199:T243)</f>
        <v>0</v>
      </c>
      <c r="AR198" s="174" t="s">
        <v>80</v>
      </c>
      <c r="AT198" s="175" t="s">
        <v>72</v>
      </c>
      <c r="AU198" s="175" t="s">
        <v>80</v>
      </c>
      <c r="AY198" s="174" t="s">
        <v>159</v>
      </c>
      <c r="BK198" s="176">
        <f>SUM(BK199:BK243)</f>
        <v>0</v>
      </c>
    </row>
    <row r="199" spans="1:65" s="2" customFormat="1" ht="21.75" customHeight="1">
      <c r="A199" s="35"/>
      <c r="B199" s="36"/>
      <c r="C199" s="179" t="s">
        <v>321</v>
      </c>
      <c r="D199" s="179" t="s">
        <v>161</v>
      </c>
      <c r="E199" s="180" t="s">
        <v>293</v>
      </c>
      <c r="F199" s="181" t="s">
        <v>294</v>
      </c>
      <c r="G199" s="182" t="s">
        <v>211</v>
      </c>
      <c r="H199" s="183">
        <v>6.72</v>
      </c>
      <c r="I199" s="184"/>
      <c r="J199" s="185">
        <f>ROUND(I199*H199,2)</f>
        <v>0</v>
      </c>
      <c r="K199" s="181" t="s">
        <v>165</v>
      </c>
      <c r="L199" s="40"/>
      <c r="M199" s="186" t="s">
        <v>19</v>
      </c>
      <c r="N199" s="187" t="s">
        <v>44</v>
      </c>
      <c r="O199" s="65"/>
      <c r="P199" s="188">
        <f>O199*H199</f>
        <v>0</v>
      </c>
      <c r="Q199" s="188">
        <v>2.5505399999999998</v>
      </c>
      <c r="R199" s="188">
        <f>Q199*H199</f>
        <v>17.139628799999997</v>
      </c>
      <c r="S199" s="188">
        <v>0</v>
      </c>
      <c r="T199" s="18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0" t="s">
        <v>166</v>
      </c>
      <c r="AT199" s="190" t="s">
        <v>161</v>
      </c>
      <c r="AU199" s="190" t="s">
        <v>82</v>
      </c>
      <c r="AY199" s="18" t="s">
        <v>159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80</v>
      </c>
      <c r="BK199" s="191">
        <f>ROUND(I199*H199,2)</f>
        <v>0</v>
      </c>
      <c r="BL199" s="18" t="s">
        <v>166</v>
      </c>
      <c r="BM199" s="190" t="s">
        <v>762</v>
      </c>
    </row>
    <row r="200" spans="1:65" s="2" customFormat="1" ht="19.5">
      <c r="A200" s="35"/>
      <c r="B200" s="36"/>
      <c r="C200" s="37"/>
      <c r="D200" s="192" t="s">
        <v>168</v>
      </c>
      <c r="E200" s="37"/>
      <c r="F200" s="193" t="s">
        <v>296</v>
      </c>
      <c r="G200" s="37"/>
      <c r="H200" s="37"/>
      <c r="I200" s="194"/>
      <c r="J200" s="37"/>
      <c r="K200" s="37"/>
      <c r="L200" s="40"/>
      <c r="M200" s="195"/>
      <c r="N200" s="196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168</v>
      </c>
      <c r="AU200" s="18" t="s">
        <v>82</v>
      </c>
    </row>
    <row r="201" spans="1:65" s="2" customFormat="1" ht="11.25">
      <c r="A201" s="35"/>
      <c r="B201" s="36"/>
      <c r="C201" s="37"/>
      <c r="D201" s="197" t="s">
        <v>170</v>
      </c>
      <c r="E201" s="37"/>
      <c r="F201" s="198" t="s">
        <v>297</v>
      </c>
      <c r="G201" s="37"/>
      <c r="H201" s="37"/>
      <c r="I201" s="194"/>
      <c r="J201" s="37"/>
      <c r="K201" s="37"/>
      <c r="L201" s="40"/>
      <c r="M201" s="195"/>
      <c r="N201" s="196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170</v>
      </c>
      <c r="AU201" s="18" t="s">
        <v>82</v>
      </c>
    </row>
    <row r="202" spans="1:65" s="13" customFormat="1" ht="11.25">
      <c r="B202" s="199"/>
      <c r="C202" s="200"/>
      <c r="D202" s="192" t="s">
        <v>172</v>
      </c>
      <c r="E202" s="201" t="s">
        <v>19</v>
      </c>
      <c r="F202" s="202" t="s">
        <v>298</v>
      </c>
      <c r="G202" s="200"/>
      <c r="H202" s="201" t="s">
        <v>19</v>
      </c>
      <c r="I202" s="203"/>
      <c r="J202" s="200"/>
      <c r="K202" s="200"/>
      <c r="L202" s="204"/>
      <c r="M202" s="205"/>
      <c r="N202" s="206"/>
      <c r="O202" s="206"/>
      <c r="P202" s="206"/>
      <c r="Q202" s="206"/>
      <c r="R202" s="206"/>
      <c r="S202" s="206"/>
      <c r="T202" s="207"/>
      <c r="AT202" s="208" t="s">
        <v>172</v>
      </c>
      <c r="AU202" s="208" t="s">
        <v>82</v>
      </c>
      <c r="AV202" s="13" t="s">
        <v>80</v>
      </c>
      <c r="AW202" s="13" t="s">
        <v>35</v>
      </c>
      <c r="AX202" s="13" t="s">
        <v>73</v>
      </c>
      <c r="AY202" s="208" t="s">
        <v>159</v>
      </c>
    </row>
    <row r="203" spans="1:65" s="14" customFormat="1" ht="11.25">
      <c r="B203" s="209"/>
      <c r="C203" s="210"/>
      <c r="D203" s="192" t="s">
        <v>172</v>
      </c>
      <c r="E203" s="211" t="s">
        <v>19</v>
      </c>
      <c r="F203" s="212" t="s">
        <v>763</v>
      </c>
      <c r="G203" s="210"/>
      <c r="H203" s="213">
        <v>6.72</v>
      </c>
      <c r="I203" s="214"/>
      <c r="J203" s="210"/>
      <c r="K203" s="210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172</v>
      </c>
      <c r="AU203" s="219" t="s">
        <v>82</v>
      </c>
      <c r="AV203" s="14" t="s">
        <v>82</v>
      </c>
      <c r="AW203" s="14" t="s">
        <v>35</v>
      </c>
      <c r="AX203" s="14" t="s">
        <v>73</v>
      </c>
      <c r="AY203" s="219" t="s">
        <v>159</v>
      </c>
    </row>
    <row r="204" spans="1:65" s="15" customFormat="1" ht="11.25">
      <c r="B204" s="220"/>
      <c r="C204" s="221"/>
      <c r="D204" s="192" t="s">
        <v>172</v>
      </c>
      <c r="E204" s="222" t="s">
        <v>19</v>
      </c>
      <c r="F204" s="223" t="s">
        <v>175</v>
      </c>
      <c r="G204" s="221"/>
      <c r="H204" s="224">
        <v>6.72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172</v>
      </c>
      <c r="AU204" s="230" t="s">
        <v>82</v>
      </c>
      <c r="AV204" s="15" t="s">
        <v>166</v>
      </c>
      <c r="AW204" s="15" t="s">
        <v>35</v>
      </c>
      <c r="AX204" s="15" t="s">
        <v>80</v>
      </c>
      <c r="AY204" s="230" t="s">
        <v>159</v>
      </c>
    </row>
    <row r="205" spans="1:65" s="2" customFormat="1" ht="33" customHeight="1">
      <c r="A205" s="35"/>
      <c r="B205" s="36"/>
      <c r="C205" s="179" t="s">
        <v>328</v>
      </c>
      <c r="D205" s="179" t="s">
        <v>161</v>
      </c>
      <c r="E205" s="180" t="s">
        <v>301</v>
      </c>
      <c r="F205" s="181" t="s">
        <v>302</v>
      </c>
      <c r="G205" s="182" t="s">
        <v>211</v>
      </c>
      <c r="H205" s="183">
        <v>6.72</v>
      </c>
      <c r="I205" s="184"/>
      <c r="J205" s="185">
        <f>ROUND(I205*H205,2)</f>
        <v>0</v>
      </c>
      <c r="K205" s="181" t="s">
        <v>165</v>
      </c>
      <c r="L205" s="40"/>
      <c r="M205" s="186" t="s">
        <v>19</v>
      </c>
      <c r="N205" s="187" t="s">
        <v>44</v>
      </c>
      <c r="O205" s="65"/>
      <c r="P205" s="188">
        <f>O205*H205</f>
        <v>0</v>
      </c>
      <c r="Q205" s="188">
        <v>4.8579999999999998E-2</v>
      </c>
      <c r="R205" s="188">
        <f>Q205*H205</f>
        <v>0.32645759999999996</v>
      </c>
      <c r="S205" s="188">
        <v>0</v>
      </c>
      <c r="T205" s="18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0" t="s">
        <v>166</v>
      </c>
      <c r="AT205" s="190" t="s">
        <v>161</v>
      </c>
      <c r="AU205" s="190" t="s">
        <v>82</v>
      </c>
      <c r="AY205" s="18" t="s">
        <v>159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8" t="s">
        <v>80</v>
      </c>
      <c r="BK205" s="191">
        <f>ROUND(I205*H205,2)</f>
        <v>0</v>
      </c>
      <c r="BL205" s="18" t="s">
        <v>166</v>
      </c>
      <c r="BM205" s="190" t="s">
        <v>764</v>
      </c>
    </row>
    <row r="206" spans="1:65" s="2" customFormat="1" ht="19.5">
      <c r="A206" s="35"/>
      <c r="B206" s="36"/>
      <c r="C206" s="37"/>
      <c r="D206" s="192" t="s">
        <v>168</v>
      </c>
      <c r="E206" s="37"/>
      <c r="F206" s="193" t="s">
        <v>304</v>
      </c>
      <c r="G206" s="37"/>
      <c r="H206" s="37"/>
      <c r="I206" s="194"/>
      <c r="J206" s="37"/>
      <c r="K206" s="37"/>
      <c r="L206" s="40"/>
      <c r="M206" s="195"/>
      <c r="N206" s="196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168</v>
      </c>
      <c r="AU206" s="18" t="s">
        <v>82</v>
      </c>
    </row>
    <row r="207" spans="1:65" s="2" customFormat="1" ht="11.25">
      <c r="A207" s="35"/>
      <c r="B207" s="36"/>
      <c r="C207" s="37"/>
      <c r="D207" s="197" t="s">
        <v>170</v>
      </c>
      <c r="E207" s="37"/>
      <c r="F207" s="198" t="s">
        <v>305</v>
      </c>
      <c r="G207" s="37"/>
      <c r="H207" s="37"/>
      <c r="I207" s="194"/>
      <c r="J207" s="37"/>
      <c r="K207" s="37"/>
      <c r="L207" s="40"/>
      <c r="M207" s="195"/>
      <c r="N207" s="196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170</v>
      </c>
      <c r="AU207" s="18" t="s">
        <v>82</v>
      </c>
    </row>
    <row r="208" spans="1:65" s="2" customFormat="1" ht="16.5" customHeight="1">
      <c r="A208" s="35"/>
      <c r="B208" s="36"/>
      <c r="C208" s="179" t="s">
        <v>183</v>
      </c>
      <c r="D208" s="179" t="s">
        <v>161</v>
      </c>
      <c r="E208" s="180" t="s">
        <v>307</v>
      </c>
      <c r="F208" s="181" t="s">
        <v>308</v>
      </c>
      <c r="G208" s="182" t="s">
        <v>202</v>
      </c>
      <c r="H208" s="183">
        <v>14.56</v>
      </c>
      <c r="I208" s="184"/>
      <c r="J208" s="185">
        <f>ROUND(I208*H208,2)</f>
        <v>0</v>
      </c>
      <c r="K208" s="181" t="s">
        <v>165</v>
      </c>
      <c r="L208" s="40"/>
      <c r="M208" s="186" t="s">
        <v>19</v>
      </c>
      <c r="N208" s="187" t="s">
        <v>44</v>
      </c>
      <c r="O208" s="65"/>
      <c r="P208" s="188">
        <f>O208*H208</f>
        <v>0</v>
      </c>
      <c r="Q208" s="188">
        <v>1.4400000000000001E-3</v>
      </c>
      <c r="R208" s="188">
        <f>Q208*H208</f>
        <v>2.0966400000000003E-2</v>
      </c>
      <c r="S208" s="188">
        <v>0</v>
      </c>
      <c r="T208" s="18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0" t="s">
        <v>166</v>
      </c>
      <c r="AT208" s="190" t="s">
        <v>161</v>
      </c>
      <c r="AU208" s="190" t="s">
        <v>82</v>
      </c>
      <c r="AY208" s="18" t="s">
        <v>159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80</v>
      </c>
      <c r="BK208" s="191">
        <f>ROUND(I208*H208,2)</f>
        <v>0</v>
      </c>
      <c r="BL208" s="18" t="s">
        <v>166</v>
      </c>
      <c r="BM208" s="190" t="s">
        <v>765</v>
      </c>
    </row>
    <row r="209" spans="1:65" s="2" customFormat="1" ht="11.25">
      <c r="A209" s="35"/>
      <c r="B209" s="36"/>
      <c r="C209" s="37"/>
      <c r="D209" s="192" t="s">
        <v>168</v>
      </c>
      <c r="E209" s="37"/>
      <c r="F209" s="193" t="s">
        <v>310</v>
      </c>
      <c r="G209" s="37"/>
      <c r="H209" s="37"/>
      <c r="I209" s="194"/>
      <c r="J209" s="37"/>
      <c r="K209" s="37"/>
      <c r="L209" s="40"/>
      <c r="M209" s="195"/>
      <c r="N209" s="196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168</v>
      </c>
      <c r="AU209" s="18" t="s">
        <v>82</v>
      </c>
    </row>
    <row r="210" spans="1:65" s="2" customFormat="1" ht="11.25">
      <c r="A210" s="35"/>
      <c r="B210" s="36"/>
      <c r="C210" s="37"/>
      <c r="D210" s="197" t="s">
        <v>170</v>
      </c>
      <c r="E210" s="37"/>
      <c r="F210" s="198" t="s">
        <v>311</v>
      </c>
      <c r="G210" s="37"/>
      <c r="H210" s="37"/>
      <c r="I210" s="194"/>
      <c r="J210" s="37"/>
      <c r="K210" s="37"/>
      <c r="L210" s="40"/>
      <c r="M210" s="195"/>
      <c r="N210" s="196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170</v>
      </c>
      <c r="AU210" s="18" t="s">
        <v>82</v>
      </c>
    </row>
    <row r="211" spans="1:65" s="13" customFormat="1" ht="11.25">
      <c r="B211" s="199"/>
      <c r="C211" s="200"/>
      <c r="D211" s="192" t="s">
        <v>172</v>
      </c>
      <c r="E211" s="201" t="s">
        <v>19</v>
      </c>
      <c r="F211" s="202" t="s">
        <v>312</v>
      </c>
      <c r="G211" s="200"/>
      <c r="H211" s="201" t="s">
        <v>19</v>
      </c>
      <c r="I211" s="203"/>
      <c r="J211" s="200"/>
      <c r="K211" s="200"/>
      <c r="L211" s="204"/>
      <c r="M211" s="205"/>
      <c r="N211" s="206"/>
      <c r="O211" s="206"/>
      <c r="P211" s="206"/>
      <c r="Q211" s="206"/>
      <c r="R211" s="206"/>
      <c r="S211" s="206"/>
      <c r="T211" s="207"/>
      <c r="AT211" s="208" t="s">
        <v>172</v>
      </c>
      <c r="AU211" s="208" t="s">
        <v>82</v>
      </c>
      <c r="AV211" s="13" t="s">
        <v>80</v>
      </c>
      <c r="AW211" s="13" t="s">
        <v>35</v>
      </c>
      <c r="AX211" s="13" t="s">
        <v>73</v>
      </c>
      <c r="AY211" s="208" t="s">
        <v>159</v>
      </c>
    </row>
    <row r="212" spans="1:65" s="14" customFormat="1" ht="11.25">
      <c r="B212" s="209"/>
      <c r="C212" s="210"/>
      <c r="D212" s="192" t="s">
        <v>172</v>
      </c>
      <c r="E212" s="211" t="s">
        <v>19</v>
      </c>
      <c r="F212" s="212" t="s">
        <v>766</v>
      </c>
      <c r="G212" s="210"/>
      <c r="H212" s="213">
        <v>7.92</v>
      </c>
      <c r="I212" s="214"/>
      <c r="J212" s="210"/>
      <c r="K212" s="210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172</v>
      </c>
      <c r="AU212" s="219" t="s">
        <v>82</v>
      </c>
      <c r="AV212" s="14" t="s">
        <v>82</v>
      </c>
      <c r="AW212" s="14" t="s">
        <v>35</v>
      </c>
      <c r="AX212" s="14" t="s">
        <v>73</v>
      </c>
      <c r="AY212" s="219" t="s">
        <v>159</v>
      </c>
    </row>
    <row r="213" spans="1:65" s="13" customFormat="1" ht="11.25">
      <c r="B213" s="199"/>
      <c r="C213" s="200"/>
      <c r="D213" s="192" t="s">
        <v>172</v>
      </c>
      <c r="E213" s="201" t="s">
        <v>19</v>
      </c>
      <c r="F213" s="202" t="s">
        <v>314</v>
      </c>
      <c r="G213" s="200"/>
      <c r="H213" s="201" t="s">
        <v>19</v>
      </c>
      <c r="I213" s="203"/>
      <c r="J213" s="200"/>
      <c r="K213" s="200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172</v>
      </c>
      <c r="AU213" s="208" t="s">
        <v>82</v>
      </c>
      <c r="AV213" s="13" t="s">
        <v>80</v>
      </c>
      <c r="AW213" s="13" t="s">
        <v>35</v>
      </c>
      <c r="AX213" s="13" t="s">
        <v>73</v>
      </c>
      <c r="AY213" s="208" t="s">
        <v>159</v>
      </c>
    </row>
    <row r="214" spans="1:65" s="14" customFormat="1" ht="11.25">
      <c r="B214" s="209"/>
      <c r="C214" s="210"/>
      <c r="D214" s="192" t="s">
        <v>172</v>
      </c>
      <c r="E214" s="211" t="s">
        <v>19</v>
      </c>
      <c r="F214" s="212" t="s">
        <v>767</v>
      </c>
      <c r="G214" s="210"/>
      <c r="H214" s="213">
        <v>6.64</v>
      </c>
      <c r="I214" s="214"/>
      <c r="J214" s="210"/>
      <c r="K214" s="210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172</v>
      </c>
      <c r="AU214" s="219" t="s">
        <v>82</v>
      </c>
      <c r="AV214" s="14" t="s">
        <v>82</v>
      </c>
      <c r="AW214" s="14" t="s">
        <v>35</v>
      </c>
      <c r="AX214" s="14" t="s">
        <v>73</v>
      </c>
      <c r="AY214" s="219" t="s">
        <v>159</v>
      </c>
    </row>
    <row r="215" spans="1:65" s="15" customFormat="1" ht="11.25">
      <c r="B215" s="220"/>
      <c r="C215" s="221"/>
      <c r="D215" s="192" t="s">
        <v>172</v>
      </c>
      <c r="E215" s="222" t="s">
        <v>19</v>
      </c>
      <c r="F215" s="223" t="s">
        <v>175</v>
      </c>
      <c r="G215" s="221"/>
      <c r="H215" s="224">
        <v>14.56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172</v>
      </c>
      <c r="AU215" s="230" t="s">
        <v>82</v>
      </c>
      <c r="AV215" s="15" t="s">
        <v>166</v>
      </c>
      <c r="AW215" s="15" t="s">
        <v>35</v>
      </c>
      <c r="AX215" s="15" t="s">
        <v>80</v>
      </c>
      <c r="AY215" s="230" t="s">
        <v>159</v>
      </c>
    </row>
    <row r="216" spans="1:65" s="2" customFormat="1" ht="16.5" customHeight="1">
      <c r="A216" s="35"/>
      <c r="B216" s="36"/>
      <c r="C216" s="179" t="s">
        <v>344</v>
      </c>
      <c r="D216" s="179" t="s">
        <v>161</v>
      </c>
      <c r="E216" s="180" t="s">
        <v>316</v>
      </c>
      <c r="F216" s="181" t="s">
        <v>317</v>
      </c>
      <c r="G216" s="182" t="s">
        <v>202</v>
      </c>
      <c r="H216" s="183">
        <v>14.56</v>
      </c>
      <c r="I216" s="184"/>
      <c r="J216" s="185">
        <f>ROUND(I216*H216,2)</f>
        <v>0</v>
      </c>
      <c r="K216" s="181" t="s">
        <v>165</v>
      </c>
      <c r="L216" s="40"/>
      <c r="M216" s="186" t="s">
        <v>19</v>
      </c>
      <c r="N216" s="187" t="s">
        <v>44</v>
      </c>
      <c r="O216" s="65"/>
      <c r="P216" s="188">
        <f>O216*H216</f>
        <v>0</v>
      </c>
      <c r="Q216" s="188">
        <v>4.0000000000000003E-5</v>
      </c>
      <c r="R216" s="188">
        <f>Q216*H216</f>
        <v>5.8240000000000006E-4</v>
      </c>
      <c r="S216" s="188">
        <v>0</v>
      </c>
      <c r="T216" s="18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0" t="s">
        <v>166</v>
      </c>
      <c r="AT216" s="190" t="s">
        <v>161</v>
      </c>
      <c r="AU216" s="190" t="s">
        <v>82</v>
      </c>
      <c r="AY216" s="18" t="s">
        <v>159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8" t="s">
        <v>80</v>
      </c>
      <c r="BK216" s="191">
        <f>ROUND(I216*H216,2)</f>
        <v>0</v>
      </c>
      <c r="BL216" s="18" t="s">
        <v>166</v>
      </c>
      <c r="BM216" s="190" t="s">
        <v>768</v>
      </c>
    </row>
    <row r="217" spans="1:65" s="2" customFormat="1" ht="11.25">
      <c r="A217" s="35"/>
      <c r="B217" s="36"/>
      <c r="C217" s="37"/>
      <c r="D217" s="192" t="s">
        <v>168</v>
      </c>
      <c r="E217" s="37"/>
      <c r="F217" s="193" t="s">
        <v>319</v>
      </c>
      <c r="G217" s="37"/>
      <c r="H217" s="37"/>
      <c r="I217" s="194"/>
      <c r="J217" s="37"/>
      <c r="K217" s="37"/>
      <c r="L217" s="40"/>
      <c r="M217" s="195"/>
      <c r="N217" s="196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168</v>
      </c>
      <c r="AU217" s="18" t="s">
        <v>82</v>
      </c>
    </row>
    <row r="218" spans="1:65" s="2" customFormat="1" ht="11.25">
      <c r="A218" s="35"/>
      <c r="B218" s="36"/>
      <c r="C218" s="37"/>
      <c r="D218" s="197" t="s">
        <v>170</v>
      </c>
      <c r="E218" s="37"/>
      <c r="F218" s="198" t="s">
        <v>320</v>
      </c>
      <c r="G218" s="37"/>
      <c r="H218" s="37"/>
      <c r="I218" s="194"/>
      <c r="J218" s="37"/>
      <c r="K218" s="37"/>
      <c r="L218" s="40"/>
      <c r="M218" s="195"/>
      <c r="N218" s="196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170</v>
      </c>
      <c r="AU218" s="18" t="s">
        <v>82</v>
      </c>
    </row>
    <row r="219" spans="1:65" s="2" customFormat="1" ht="21.75" customHeight="1">
      <c r="A219" s="35"/>
      <c r="B219" s="36"/>
      <c r="C219" s="179" t="s">
        <v>350</v>
      </c>
      <c r="D219" s="179" t="s">
        <v>161</v>
      </c>
      <c r="E219" s="180" t="s">
        <v>322</v>
      </c>
      <c r="F219" s="181" t="s">
        <v>323</v>
      </c>
      <c r="G219" s="182" t="s">
        <v>222</v>
      </c>
      <c r="H219" s="183">
        <v>5.6000000000000001E-2</v>
      </c>
      <c r="I219" s="184"/>
      <c r="J219" s="185">
        <f>ROUND(I219*H219,2)</f>
        <v>0</v>
      </c>
      <c r="K219" s="181" t="s">
        <v>165</v>
      </c>
      <c r="L219" s="40"/>
      <c r="M219" s="186" t="s">
        <v>19</v>
      </c>
      <c r="N219" s="187" t="s">
        <v>44</v>
      </c>
      <c r="O219" s="65"/>
      <c r="P219" s="188">
        <f>O219*H219</f>
        <v>0</v>
      </c>
      <c r="Q219" s="188">
        <v>1.0383</v>
      </c>
      <c r="R219" s="188">
        <f>Q219*H219</f>
        <v>5.8144800000000003E-2</v>
      </c>
      <c r="S219" s="188">
        <v>0</v>
      </c>
      <c r="T219" s="18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0" t="s">
        <v>166</v>
      </c>
      <c r="AT219" s="190" t="s">
        <v>161</v>
      </c>
      <c r="AU219" s="190" t="s">
        <v>82</v>
      </c>
      <c r="AY219" s="18" t="s">
        <v>159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8" t="s">
        <v>80</v>
      </c>
      <c r="BK219" s="191">
        <f>ROUND(I219*H219,2)</f>
        <v>0</v>
      </c>
      <c r="BL219" s="18" t="s">
        <v>166</v>
      </c>
      <c r="BM219" s="190" t="s">
        <v>769</v>
      </c>
    </row>
    <row r="220" spans="1:65" s="2" customFormat="1" ht="19.5">
      <c r="A220" s="35"/>
      <c r="B220" s="36"/>
      <c r="C220" s="37"/>
      <c r="D220" s="192" t="s">
        <v>168</v>
      </c>
      <c r="E220" s="37"/>
      <c r="F220" s="193" t="s">
        <v>325</v>
      </c>
      <c r="G220" s="37"/>
      <c r="H220" s="37"/>
      <c r="I220" s="194"/>
      <c r="J220" s="37"/>
      <c r="K220" s="37"/>
      <c r="L220" s="40"/>
      <c r="M220" s="195"/>
      <c r="N220" s="196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168</v>
      </c>
      <c r="AU220" s="18" t="s">
        <v>82</v>
      </c>
    </row>
    <row r="221" spans="1:65" s="2" customFormat="1" ht="11.25">
      <c r="A221" s="35"/>
      <c r="B221" s="36"/>
      <c r="C221" s="37"/>
      <c r="D221" s="197" t="s">
        <v>170</v>
      </c>
      <c r="E221" s="37"/>
      <c r="F221" s="198" t="s">
        <v>326</v>
      </c>
      <c r="G221" s="37"/>
      <c r="H221" s="37"/>
      <c r="I221" s="194"/>
      <c r="J221" s="37"/>
      <c r="K221" s="37"/>
      <c r="L221" s="40"/>
      <c r="M221" s="195"/>
      <c r="N221" s="196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170</v>
      </c>
      <c r="AU221" s="18" t="s">
        <v>82</v>
      </c>
    </row>
    <row r="222" spans="1:65" s="14" customFormat="1" ht="11.25">
      <c r="B222" s="209"/>
      <c r="C222" s="210"/>
      <c r="D222" s="192" t="s">
        <v>172</v>
      </c>
      <c r="E222" s="211" t="s">
        <v>19</v>
      </c>
      <c r="F222" s="212" t="s">
        <v>770</v>
      </c>
      <c r="G222" s="210"/>
      <c r="H222" s="213">
        <v>5.6000000000000001E-2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172</v>
      </c>
      <c r="AU222" s="219" t="s">
        <v>82</v>
      </c>
      <c r="AV222" s="14" t="s">
        <v>82</v>
      </c>
      <c r="AW222" s="14" t="s">
        <v>35</v>
      </c>
      <c r="AX222" s="14" t="s">
        <v>73</v>
      </c>
      <c r="AY222" s="219" t="s">
        <v>159</v>
      </c>
    </row>
    <row r="223" spans="1:65" s="15" customFormat="1" ht="11.25">
      <c r="B223" s="220"/>
      <c r="C223" s="221"/>
      <c r="D223" s="192" t="s">
        <v>172</v>
      </c>
      <c r="E223" s="222" t="s">
        <v>19</v>
      </c>
      <c r="F223" s="223" t="s">
        <v>175</v>
      </c>
      <c r="G223" s="221"/>
      <c r="H223" s="224">
        <v>5.6000000000000001E-2</v>
      </c>
      <c r="I223" s="225"/>
      <c r="J223" s="221"/>
      <c r="K223" s="221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172</v>
      </c>
      <c r="AU223" s="230" t="s">
        <v>82</v>
      </c>
      <c r="AV223" s="15" t="s">
        <v>166</v>
      </c>
      <c r="AW223" s="15" t="s">
        <v>35</v>
      </c>
      <c r="AX223" s="15" t="s">
        <v>80</v>
      </c>
      <c r="AY223" s="230" t="s">
        <v>159</v>
      </c>
    </row>
    <row r="224" spans="1:65" s="2" customFormat="1" ht="24.2" customHeight="1">
      <c r="A224" s="35"/>
      <c r="B224" s="36"/>
      <c r="C224" s="179" t="s">
        <v>359</v>
      </c>
      <c r="D224" s="179" t="s">
        <v>161</v>
      </c>
      <c r="E224" s="180" t="s">
        <v>329</v>
      </c>
      <c r="F224" s="181" t="s">
        <v>330</v>
      </c>
      <c r="G224" s="182" t="s">
        <v>222</v>
      </c>
      <c r="H224" s="183">
        <v>0.46500000000000002</v>
      </c>
      <c r="I224" s="184"/>
      <c r="J224" s="185">
        <f>ROUND(I224*H224,2)</f>
        <v>0</v>
      </c>
      <c r="K224" s="181" t="s">
        <v>165</v>
      </c>
      <c r="L224" s="40"/>
      <c r="M224" s="186" t="s">
        <v>19</v>
      </c>
      <c r="N224" s="187" t="s">
        <v>44</v>
      </c>
      <c r="O224" s="65"/>
      <c r="P224" s="188">
        <f>O224*H224</f>
        <v>0</v>
      </c>
      <c r="Q224" s="188">
        <v>1.0597399999999999</v>
      </c>
      <c r="R224" s="188">
        <f>Q224*H224</f>
        <v>0.49277909999999997</v>
      </c>
      <c r="S224" s="188">
        <v>0</v>
      </c>
      <c r="T224" s="189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0" t="s">
        <v>166</v>
      </c>
      <c r="AT224" s="190" t="s">
        <v>161</v>
      </c>
      <c r="AU224" s="190" t="s">
        <v>82</v>
      </c>
      <c r="AY224" s="18" t="s">
        <v>159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8" t="s">
        <v>80</v>
      </c>
      <c r="BK224" s="191">
        <f>ROUND(I224*H224,2)</f>
        <v>0</v>
      </c>
      <c r="BL224" s="18" t="s">
        <v>166</v>
      </c>
      <c r="BM224" s="190" t="s">
        <v>771</v>
      </c>
    </row>
    <row r="225" spans="1:65" s="2" customFormat="1" ht="19.5">
      <c r="A225" s="35"/>
      <c r="B225" s="36"/>
      <c r="C225" s="37"/>
      <c r="D225" s="192" t="s">
        <v>168</v>
      </c>
      <c r="E225" s="37"/>
      <c r="F225" s="193" t="s">
        <v>332</v>
      </c>
      <c r="G225" s="37"/>
      <c r="H225" s="37"/>
      <c r="I225" s="194"/>
      <c r="J225" s="37"/>
      <c r="K225" s="37"/>
      <c r="L225" s="40"/>
      <c r="M225" s="195"/>
      <c r="N225" s="196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168</v>
      </c>
      <c r="AU225" s="18" t="s">
        <v>82</v>
      </c>
    </row>
    <row r="226" spans="1:65" s="2" customFormat="1" ht="11.25">
      <c r="A226" s="35"/>
      <c r="B226" s="36"/>
      <c r="C226" s="37"/>
      <c r="D226" s="197" t="s">
        <v>170</v>
      </c>
      <c r="E226" s="37"/>
      <c r="F226" s="198" t="s">
        <v>333</v>
      </c>
      <c r="G226" s="37"/>
      <c r="H226" s="37"/>
      <c r="I226" s="194"/>
      <c r="J226" s="37"/>
      <c r="K226" s="37"/>
      <c r="L226" s="40"/>
      <c r="M226" s="195"/>
      <c r="N226" s="196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170</v>
      </c>
      <c r="AU226" s="18" t="s">
        <v>82</v>
      </c>
    </row>
    <row r="227" spans="1:65" s="14" customFormat="1" ht="11.25">
      <c r="B227" s="209"/>
      <c r="C227" s="210"/>
      <c r="D227" s="192" t="s">
        <v>172</v>
      </c>
      <c r="E227" s="211" t="s">
        <v>19</v>
      </c>
      <c r="F227" s="212" t="s">
        <v>772</v>
      </c>
      <c r="G227" s="210"/>
      <c r="H227" s="213">
        <v>0.46500000000000002</v>
      </c>
      <c r="I227" s="214"/>
      <c r="J227" s="210"/>
      <c r="K227" s="210"/>
      <c r="L227" s="215"/>
      <c r="M227" s="216"/>
      <c r="N227" s="217"/>
      <c r="O227" s="217"/>
      <c r="P227" s="217"/>
      <c r="Q227" s="217"/>
      <c r="R227" s="217"/>
      <c r="S227" s="217"/>
      <c r="T227" s="218"/>
      <c r="AT227" s="219" t="s">
        <v>172</v>
      </c>
      <c r="AU227" s="219" t="s">
        <v>82</v>
      </c>
      <c r="AV227" s="14" t="s">
        <v>82</v>
      </c>
      <c r="AW227" s="14" t="s">
        <v>35</v>
      </c>
      <c r="AX227" s="14" t="s">
        <v>73</v>
      </c>
      <c r="AY227" s="219" t="s">
        <v>159</v>
      </c>
    </row>
    <row r="228" spans="1:65" s="15" customFormat="1" ht="11.25">
      <c r="B228" s="220"/>
      <c r="C228" s="221"/>
      <c r="D228" s="192" t="s">
        <v>172</v>
      </c>
      <c r="E228" s="222" t="s">
        <v>19</v>
      </c>
      <c r="F228" s="223" t="s">
        <v>175</v>
      </c>
      <c r="G228" s="221"/>
      <c r="H228" s="224">
        <v>0.46500000000000002</v>
      </c>
      <c r="I228" s="225"/>
      <c r="J228" s="221"/>
      <c r="K228" s="221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172</v>
      </c>
      <c r="AU228" s="230" t="s">
        <v>82</v>
      </c>
      <c r="AV228" s="15" t="s">
        <v>166</v>
      </c>
      <c r="AW228" s="15" t="s">
        <v>35</v>
      </c>
      <c r="AX228" s="15" t="s">
        <v>80</v>
      </c>
      <c r="AY228" s="230" t="s">
        <v>159</v>
      </c>
    </row>
    <row r="229" spans="1:65" s="2" customFormat="1" ht="24.2" customHeight="1">
      <c r="A229" s="35"/>
      <c r="B229" s="36"/>
      <c r="C229" s="179" t="s">
        <v>367</v>
      </c>
      <c r="D229" s="179" t="s">
        <v>161</v>
      </c>
      <c r="E229" s="180" t="s">
        <v>335</v>
      </c>
      <c r="F229" s="181" t="s">
        <v>336</v>
      </c>
      <c r="G229" s="182" t="s">
        <v>211</v>
      </c>
      <c r="H229" s="183">
        <v>2.7370000000000001</v>
      </c>
      <c r="I229" s="184"/>
      <c r="J229" s="185">
        <f>ROUND(I229*H229,2)</f>
        <v>0</v>
      </c>
      <c r="K229" s="181" t="s">
        <v>165</v>
      </c>
      <c r="L229" s="40"/>
      <c r="M229" s="186" t="s">
        <v>19</v>
      </c>
      <c r="N229" s="187" t="s">
        <v>44</v>
      </c>
      <c r="O229" s="65"/>
      <c r="P229" s="188">
        <f>O229*H229</f>
        <v>0</v>
      </c>
      <c r="Q229" s="188">
        <v>2.5505399999999998</v>
      </c>
      <c r="R229" s="188">
        <f>Q229*H229</f>
        <v>6.9808279799999999</v>
      </c>
      <c r="S229" s="188">
        <v>0</v>
      </c>
      <c r="T229" s="18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0" t="s">
        <v>166</v>
      </c>
      <c r="AT229" s="190" t="s">
        <v>161</v>
      </c>
      <c r="AU229" s="190" t="s">
        <v>82</v>
      </c>
      <c r="AY229" s="18" t="s">
        <v>159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8" t="s">
        <v>80</v>
      </c>
      <c r="BK229" s="191">
        <f>ROUND(I229*H229,2)</f>
        <v>0</v>
      </c>
      <c r="BL229" s="18" t="s">
        <v>166</v>
      </c>
      <c r="BM229" s="190" t="s">
        <v>773</v>
      </c>
    </row>
    <row r="230" spans="1:65" s="2" customFormat="1" ht="19.5">
      <c r="A230" s="35"/>
      <c r="B230" s="36"/>
      <c r="C230" s="37"/>
      <c r="D230" s="192" t="s">
        <v>168</v>
      </c>
      <c r="E230" s="37"/>
      <c r="F230" s="193" t="s">
        <v>338</v>
      </c>
      <c r="G230" s="37"/>
      <c r="H230" s="37"/>
      <c r="I230" s="194"/>
      <c r="J230" s="37"/>
      <c r="K230" s="37"/>
      <c r="L230" s="40"/>
      <c r="M230" s="195"/>
      <c r="N230" s="196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168</v>
      </c>
      <c r="AU230" s="18" t="s">
        <v>82</v>
      </c>
    </row>
    <row r="231" spans="1:65" s="2" customFormat="1" ht="11.25">
      <c r="A231" s="35"/>
      <c r="B231" s="36"/>
      <c r="C231" s="37"/>
      <c r="D231" s="197" t="s">
        <v>170</v>
      </c>
      <c r="E231" s="37"/>
      <c r="F231" s="198" t="s">
        <v>339</v>
      </c>
      <c r="G231" s="37"/>
      <c r="H231" s="37"/>
      <c r="I231" s="194"/>
      <c r="J231" s="37"/>
      <c r="K231" s="37"/>
      <c r="L231" s="40"/>
      <c r="M231" s="195"/>
      <c r="N231" s="196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170</v>
      </c>
      <c r="AU231" s="18" t="s">
        <v>82</v>
      </c>
    </row>
    <row r="232" spans="1:65" s="13" customFormat="1" ht="11.25">
      <c r="B232" s="199"/>
      <c r="C232" s="200"/>
      <c r="D232" s="192" t="s">
        <v>172</v>
      </c>
      <c r="E232" s="201" t="s">
        <v>19</v>
      </c>
      <c r="F232" s="202" t="s">
        <v>340</v>
      </c>
      <c r="G232" s="200"/>
      <c r="H232" s="201" t="s">
        <v>19</v>
      </c>
      <c r="I232" s="203"/>
      <c r="J232" s="200"/>
      <c r="K232" s="200"/>
      <c r="L232" s="204"/>
      <c r="M232" s="205"/>
      <c r="N232" s="206"/>
      <c r="O232" s="206"/>
      <c r="P232" s="206"/>
      <c r="Q232" s="206"/>
      <c r="R232" s="206"/>
      <c r="S232" s="206"/>
      <c r="T232" s="207"/>
      <c r="AT232" s="208" t="s">
        <v>172</v>
      </c>
      <c r="AU232" s="208" t="s">
        <v>82</v>
      </c>
      <c r="AV232" s="13" t="s">
        <v>80</v>
      </c>
      <c r="AW232" s="13" t="s">
        <v>35</v>
      </c>
      <c r="AX232" s="13" t="s">
        <v>73</v>
      </c>
      <c r="AY232" s="208" t="s">
        <v>159</v>
      </c>
    </row>
    <row r="233" spans="1:65" s="14" customFormat="1" ht="11.25">
      <c r="B233" s="209"/>
      <c r="C233" s="210"/>
      <c r="D233" s="192" t="s">
        <v>172</v>
      </c>
      <c r="E233" s="211" t="s">
        <v>19</v>
      </c>
      <c r="F233" s="212" t="s">
        <v>774</v>
      </c>
      <c r="G233" s="210"/>
      <c r="H233" s="213">
        <v>1.08</v>
      </c>
      <c r="I233" s="214"/>
      <c r="J233" s="210"/>
      <c r="K233" s="210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172</v>
      </c>
      <c r="AU233" s="219" t="s">
        <v>82</v>
      </c>
      <c r="AV233" s="14" t="s">
        <v>82</v>
      </c>
      <c r="AW233" s="14" t="s">
        <v>35</v>
      </c>
      <c r="AX233" s="14" t="s">
        <v>73</v>
      </c>
      <c r="AY233" s="219" t="s">
        <v>159</v>
      </c>
    </row>
    <row r="234" spans="1:65" s="13" customFormat="1" ht="22.5">
      <c r="B234" s="199"/>
      <c r="C234" s="200"/>
      <c r="D234" s="192" t="s">
        <v>172</v>
      </c>
      <c r="E234" s="201" t="s">
        <v>19</v>
      </c>
      <c r="F234" s="202" t="s">
        <v>342</v>
      </c>
      <c r="G234" s="200"/>
      <c r="H234" s="201" t="s">
        <v>19</v>
      </c>
      <c r="I234" s="203"/>
      <c r="J234" s="200"/>
      <c r="K234" s="200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172</v>
      </c>
      <c r="AU234" s="208" t="s">
        <v>82</v>
      </c>
      <c r="AV234" s="13" t="s">
        <v>80</v>
      </c>
      <c r="AW234" s="13" t="s">
        <v>35</v>
      </c>
      <c r="AX234" s="13" t="s">
        <v>73</v>
      </c>
      <c r="AY234" s="208" t="s">
        <v>159</v>
      </c>
    </row>
    <row r="235" spans="1:65" s="14" customFormat="1" ht="22.5">
      <c r="B235" s="209"/>
      <c r="C235" s="210"/>
      <c r="D235" s="192" t="s">
        <v>172</v>
      </c>
      <c r="E235" s="211" t="s">
        <v>19</v>
      </c>
      <c r="F235" s="212" t="s">
        <v>775</v>
      </c>
      <c r="G235" s="210"/>
      <c r="H235" s="213">
        <v>1.657</v>
      </c>
      <c r="I235" s="214"/>
      <c r="J235" s="210"/>
      <c r="K235" s="210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172</v>
      </c>
      <c r="AU235" s="219" t="s">
        <v>82</v>
      </c>
      <c r="AV235" s="14" t="s">
        <v>82</v>
      </c>
      <c r="AW235" s="14" t="s">
        <v>35</v>
      </c>
      <c r="AX235" s="14" t="s">
        <v>73</v>
      </c>
      <c r="AY235" s="219" t="s">
        <v>159</v>
      </c>
    </row>
    <row r="236" spans="1:65" s="15" customFormat="1" ht="11.25">
      <c r="B236" s="220"/>
      <c r="C236" s="221"/>
      <c r="D236" s="192" t="s">
        <v>172</v>
      </c>
      <c r="E236" s="222" t="s">
        <v>19</v>
      </c>
      <c r="F236" s="223" t="s">
        <v>175</v>
      </c>
      <c r="G236" s="221"/>
      <c r="H236" s="224">
        <v>2.7370000000000001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172</v>
      </c>
      <c r="AU236" s="230" t="s">
        <v>82</v>
      </c>
      <c r="AV236" s="15" t="s">
        <v>166</v>
      </c>
      <c r="AW236" s="15" t="s">
        <v>35</v>
      </c>
      <c r="AX236" s="15" t="s">
        <v>80</v>
      </c>
      <c r="AY236" s="230" t="s">
        <v>159</v>
      </c>
    </row>
    <row r="237" spans="1:65" s="2" customFormat="1" ht="37.9" customHeight="1">
      <c r="A237" s="35"/>
      <c r="B237" s="36"/>
      <c r="C237" s="179" t="s">
        <v>372</v>
      </c>
      <c r="D237" s="179" t="s">
        <v>161</v>
      </c>
      <c r="E237" s="180" t="s">
        <v>345</v>
      </c>
      <c r="F237" s="181" t="s">
        <v>346</v>
      </c>
      <c r="G237" s="182" t="s">
        <v>211</v>
      </c>
      <c r="H237" s="183">
        <v>2.7370000000000001</v>
      </c>
      <c r="I237" s="184"/>
      <c r="J237" s="185">
        <f>ROUND(I237*H237,2)</f>
        <v>0</v>
      </c>
      <c r="K237" s="181" t="s">
        <v>165</v>
      </c>
      <c r="L237" s="40"/>
      <c r="M237" s="186" t="s">
        <v>19</v>
      </c>
      <c r="N237" s="187" t="s">
        <v>44</v>
      </c>
      <c r="O237" s="65"/>
      <c r="P237" s="188">
        <f>O237*H237</f>
        <v>0</v>
      </c>
      <c r="Q237" s="188">
        <v>4.8579999999999998E-2</v>
      </c>
      <c r="R237" s="188">
        <f>Q237*H237</f>
        <v>0.13296346000000001</v>
      </c>
      <c r="S237" s="188">
        <v>0</v>
      </c>
      <c r="T237" s="18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0" t="s">
        <v>166</v>
      </c>
      <c r="AT237" s="190" t="s">
        <v>161</v>
      </c>
      <c r="AU237" s="190" t="s">
        <v>82</v>
      </c>
      <c r="AY237" s="18" t="s">
        <v>159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8" t="s">
        <v>80</v>
      </c>
      <c r="BK237" s="191">
        <f>ROUND(I237*H237,2)</f>
        <v>0</v>
      </c>
      <c r="BL237" s="18" t="s">
        <v>166</v>
      </c>
      <c r="BM237" s="190" t="s">
        <v>776</v>
      </c>
    </row>
    <row r="238" spans="1:65" s="2" customFormat="1" ht="19.5">
      <c r="A238" s="35"/>
      <c r="B238" s="36"/>
      <c r="C238" s="37"/>
      <c r="D238" s="192" t="s">
        <v>168</v>
      </c>
      <c r="E238" s="37"/>
      <c r="F238" s="193" t="s">
        <v>304</v>
      </c>
      <c r="G238" s="37"/>
      <c r="H238" s="37"/>
      <c r="I238" s="194"/>
      <c r="J238" s="37"/>
      <c r="K238" s="37"/>
      <c r="L238" s="40"/>
      <c r="M238" s="195"/>
      <c r="N238" s="196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168</v>
      </c>
      <c r="AU238" s="18" t="s">
        <v>82</v>
      </c>
    </row>
    <row r="239" spans="1:65" s="2" customFormat="1" ht="11.25">
      <c r="A239" s="35"/>
      <c r="B239" s="36"/>
      <c r="C239" s="37"/>
      <c r="D239" s="197" t="s">
        <v>170</v>
      </c>
      <c r="E239" s="37"/>
      <c r="F239" s="198" t="s">
        <v>348</v>
      </c>
      <c r="G239" s="37"/>
      <c r="H239" s="37"/>
      <c r="I239" s="194"/>
      <c r="J239" s="37"/>
      <c r="K239" s="37"/>
      <c r="L239" s="40"/>
      <c r="M239" s="195"/>
      <c r="N239" s="196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170</v>
      </c>
      <c r="AU239" s="18" t="s">
        <v>82</v>
      </c>
    </row>
    <row r="240" spans="1:65" s="2" customFormat="1" ht="24.2" customHeight="1">
      <c r="A240" s="35"/>
      <c r="B240" s="36"/>
      <c r="C240" s="179" t="s">
        <v>377</v>
      </c>
      <c r="D240" s="179" t="s">
        <v>161</v>
      </c>
      <c r="E240" s="180" t="s">
        <v>777</v>
      </c>
      <c r="F240" s="181" t="s">
        <v>778</v>
      </c>
      <c r="G240" s="182" t="s">
        <v>222</v>
      </c>
      <c r="H240" s="183">
        <v>5.7000000000000002E-2</v>
      </c>
      <c r="I240" s="184"/>
      <c r="J240" s="185">
        <f>ROUND(I240*H240,2)</f>
        <v>0</v>
      </c>
      <c r="K240" s="181" t="s">
        <v>165</v>
      </c>
      <c r="L240" s="40"/>
      <c r="M240" s="186" t="s">
        <v>19</v>
      </c>
      <c r="N240" s="187" t="s">
        <v>44</v>
      </c>
      <c r="O240" s="65"/>
      <c r="P240" s="188">
        <f>O240*H240</f>
        <v>0</v>
      </c>
      <c r="Q240" s="188">
        <v>1.0597399999999999</v>
      </c>
      <c r="R240" s="188">
        <f>Q240*H240</f>
        <v>6.0405179999999996E-2</v>
      </c>
      <c r="S240" s="188">
        <v>0</v>
      </c>
      <c r="T240" s="18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0" t="s">
        <v>166</v>
      </c>
      <c r="AT240" s="190" t="s">
        <v>161</v>
      </c>
      <c r="AU240" s="190" t="s">
        <v>82</v>
      </c>
      <c r="AY240" s="18" t="s">
        <v>159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8" t="s">
        <v>80</v>
      </c>
      <c r="BK240" s="191">
        <f>ROUND(I240*H240,2)</f>
        <v>0</v>
      </c>
      <c r="BL240" s="18" t="s">
        <v>166</v>
      </c>
      <c r="BM240" s="190" t="s">
        <v>779</v>
      </c>
    </row>
    <row r="241" spans="1:65" s="2" customFormat="1" ht="19.5">
      <c r="A241" s="35"/>
      <c r="B241" s="36"/>
      <c r="C241" s="37"/>
      <c r="D241" s="192" t="s">
        <v>168</v>
      </c>
      <c r="E241" s="37"/>
      <c r="F241" s="193" t="s">
        <v>780</v>
      </c>
      <c r="G241" s="37"/>
      <c r="H241" s="37"/>
      <c r="I241" s="194"/>
      <c r="J241" s="37"/>
      <c r="K241" s="37"/>
      <c r="L241" s="40"/>
      <c r="M241" s="195"/>
      <c r="N241" s="196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168</v>
      </c>
      <c r="AU241" s="18" t="s">
        <v>82</v>
      </c>
    </row>
    <row r="242" spans="1:65" s="2" customFormat="1" ht="11.25">
      <c r="A242" s="35"/>
      <c r="B242" s="36"/>
      <c r="C242" s="37"/>
      <c r="D242" s="197" t="s">
        <v>170</v>
      </c>
      <c r="E242" s="37"/>
      <c r="F242" s="198" t="s">
        <v>781</v>
      </c>
      <c r="G242" s="37"/>
      <c r="H242" s="37"/>
      <c r="I242" s="194"/>
      <c r="J242" s="37"/>
      <c r="K242" s="37"/>
      <c r="L242" s="40"/>
      <c r="M242" s="195"/>
      <c r="N242" s="196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170</v>
      </c>
      <c r="AU242" s="18" t="s">
        <v>82</v>
      </c>
    </row>
    <row r="243" spans="1:65" s="14" customFormat="1" ht="11.25">
      <c r="B243" s="209"/>
      <c r="C243" s="210"/>
      <c r="D243" s="192" t="s">
        <v>172</v>
      </c>
      <c r="E243" s="211" t="s">
        <v>19</v>
      </c>
      <c r="F243" s="212" t="s">
        <v>782</v>
      </c>
      <c r="G243" s="210"/>
      <c r="H243" s="213">
        <v>5.7000000000000002E-2</v>
      </c>
      <c r="I243" s="214"/>
      <c r="J243" s="210"/>
      <c r="K243" s="210"/>
      <c r="L243" s="215"/>
      <c r="M243" s="216"/>
      <c r="N243" s="217"/>
      <c r="O243" s="217"/>
      <c r="P243" s="217"/>
      <c r="Q243" s="217"/>
      <c r="R243" s="217"/>
      <c r="S243" s="217"/>
      <c r="T243" s="218"/>
      <c r="AT243" s="219" t="s">
        <v>172</v>
      </c>
      <c r="AU243" s="219" t="s">
        <v>82</v>
      </c>
      <c r="AV243" s="14" t="s">
        <v>82</v>
      </c>
      <c r="AW243" s="14" t="s">
        <v>35</v>
      </c>
      <c r="AX243" s="14" t="s">
        <v>80</v>
      </c>
      <c r="AY243" s="219" t="s">
        <v>159</v>
      </c>
    </row>
    <row r="244" spans="1:65" s="12" customFormat="1" ht="22.9" customHeight="1">
      <c r="B244" s="163"/>
      <c r="C244" s="164"/>
      <c r="D244" s="165" t="s">
        <v>72</v>
      </c>
      <c r="E244" s="177" t="s">
        <v>184</v>
      </c>
      <c r="F244" s="177" t="s">
        <v>349</v>
      </c>
      <c r="G244" s="164"/>
      <c r="H244" s="164"/>
      <c r="I244" s="167"/>
      <c r="J244" s="178">
        <f>BK244</f>
        <v>0</v>
      </c>
      <c r="K244" s="164"/>
      <c r="L244" s="169"/>
      <c r="M244" s="170"/>
      <c r="N244" s="171"/>
      <c r="O244" s="171"/>
      <c r="P244" s="172">
        <f>SUM(P245:P280)</f>
        <v>0</v>
      </c>
      <c r="Q244" s="171"/>
      <c r="R244" s="172">
        <f>SUM(R245:R280)</f>
        <v>21.709641350000002</v>
      </c>
      <c r="S244" s="171"/>
      <c r="T244" s="173">
        <f>SUM(T245:T280)</f>
        <v>0</v>
      </c>
      <c r="AR244" s="174" t="s">
        <v>80</v>
      </c>
      <c r="AT244" s="175" t="s">
        <v>72</v>
      </c>
      <c r="AU244" s="175" t="s">
        <v>80</v>
      </c>
      <c r="AY244" s="174" t="s">
        <v>159</v>
      </c>
      <c r="BK244" s="176">
        <f>SUM(BK245:BK280)</f>
        <v>0</v>
      </c>
    </row>
    <row r="245" spans="1:65" s="2" customFormat="1" ht="24.2" customHeight="1">
      <c r="A245" s="35"/>
      <c r="B245" s="36"/>
      <c r="C245" s="179" t="s">
        <v>382</v>
      </c>
      <c r="D245" s="179" t="s">
        <v>161</v>
      </c>
      <c r="E245" s="180" t="s">
        <v>783</v>
      </c>
      <c r="F245" s="181" t="s">
        <v>784</v>
      </c>
      <c r="G245" s="182" t="s">
        <v>362</v>
      </c>
      <c r="H245" s="183">
        <v>10</v>
      </c>
      <c r="I245" s="184"/>
      <c r="J245" s="185">
        <f>ROUND(I245*H245,2)</f>
        <v>0</v>
      </c>
      <c r="K245" s="181" t="s">
        <v>165</v>
      </c>
      <c r="L245" s="40"/>
      <c r="M245" s="186" t="s">
        <v>19</v>
      </c>
      <c r="N245" s="187" t="s">
        <v>44</v>
      </c>
      <c r="O245" s="65"/>
      <c r="P245" s="188">
        <f>O245*H245</f>
        <v>0</v>
      </c>
      <c r="Q245" s="188">
        <v>0.12845999999999999</v>
      </c>
      <c r="R245" s="188">
        <f>Q245*H245</f>
        <v>1.2846</v>
      </c>
      <c r="S245" s="188">
        <v>0</v>
      </c>
      <c r="T245" s="18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0" t="s">
        <v>166</v>
      </c>
      <c r="AT245" s="190" t="s">
        <v>161</v>
      </c>
      <c r="AU245" s="190" t="s">
        <v>82</v>
      </c>
      <c r="AY245" s="18" t="s">
        <v>159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8" t="s">
        <v>80</v>
      </c>
      <c r="BK245" s="191">
        <f>ROUND(I245*H245,2)</f>
        <v>0</v>
      </c>
      <c r="BL245" s="18" t="s">
        <v>166</v>
      </c>
      <c r="BM245" s="190" t="s">
        <v>785</v>
      </c>
    </row>
    <row r="246" spans="1:65" s="2" customFormat="1" ht="19.5">
      <c r="A246" s="35"/>
      <c r="B246" s="36"/>
      <c r="C246" s="37"/>
      <c r="D246" s="192" t="s">
        <v>168</v>
      </c>
      <c r="E246" s="37"/>
      <c r="F246" s="193" t="s">
        <v>786</v>
      </c>
      <c r="G246" s="37"/>
      <c r="H246" s="37"/>
      <c r="I246" s="194"/>
      <c r="J246" s="37"/>
      <c r="K246" s="37"/>
      <c r="L246" s="40"/>
      <c r="M246" s="195"/>
      <c r="N246" s="196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168</v>
      </c>
      <c r="AU246" s="18" t="s">
        <v>82</v>
      </c>
    </row>
    <row r="247" spans="1:65" s="2" customFormat="1" ht="11.25">
      <c r="A247" s="35"/>
      <c r="B247" s="36"/>
      <c r="C247" s="37"/>
      <c r="D247" s="197" t="s">
        <v>170</v>
      </c>
      <c r="E247" s="37"/>
      <c r="F247" s="198" t="s">
        <v>787</v>
      </c>
      <c r="G247" s="37"/>
      <c r="H247" s="37"/>
      <c r="I247" s="194"/>
      <c r="J247" s="37"/>
      <c r="K247" s="37"/>
      <c r="L247" s="40"/>
      <c r="M247" s="195"/>
      <c r="N247" s="196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170</v>
      </c>
      <c r="AU247" s="18" t="s">
        <v>82</v>
      </c>
    </row>
    <row r="248" spans="1:65" s="13" customFormat="1" ht="22.5">
      <c r="B248" s="199"/>
      <c r="C248" s="200"/>
      <c r="D248" s="192" t="s">
        <v>172</v>
      </c>
      <c r="E248" s="201" t="s">
        <v>19</v>
      </c>
      <c r="F248" s="202" t="s">
        <v>788</v>
      </c>
      <c r="G248" s="200"/>
      <c r="H248" s="201" t="s">
        <v>19</v>
      </c>
      <c r="I248" s="203"/>
      <c r="J248" s="200"/>
      <c r="K248" s="200"/>
      <c r="L248" s="204"/>
      <c r="M248" s="205"/>
      <c r="N248" s="206"/>
      <c r="O248" s="206"/>
      <c r="P248" s="206"/>
      <c r="Q248" s="206"/>
      <c r="R248" s="206"/>
      <c r="S248" s="206"/>
      <c r="T248" s="207"/>
      <c r="AT248" s="208" t="s">
        <v>172</v>
      </c>
      <c r="AU248" s="208" t="s">
        <v>82</v>
      </c>
      <c r="AV248" s="13" t="s">
        <v>80</v>
      </c>
      <c r="AW248" s="13" t="s">
        <v>35</v>
      </c>
      <c r="AX248" s="13" t="s">
        <v>73</v>
      </c>
      <c r="AY248" s="208" t="s">
        <v>159</v>
      </c>
    </row>
    <row r="249" spans="1:65" s="14" customFormat="1" ht="11.25">
      <c r="B249" s="209"/>
      <c r="C249" s="210"/>
      <c r="D249" s="192" t="s">
        <v>172</v>
      </c>
      <c r="E249" s="211" t="s">
        <v>19</v>
      </c>
      <c r="F249" s="212" t="s">
        <v>238</v>
      </c>
      <c r="G249" s="210"/>
      <c r="H249" s="213">
        <v>10</v>
      </c>
      <c r="I249" s="214"/>
      <c r="J249" s="210"/>
      <c r="K249" s="210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172</v>
      </c>
      <c r="AU249" s="219" t="s">
        <v>82</v>
      </c>
      <c r="AV249" s="14" t="s">
        <v>82</v>
      </c>
      <c r="AW249" s="14" t="s">
        <v>35</v>
      </c>
      <c r="AX249" s="14" t="s">
        <v>80</v>
      </c>
      <c r="AY249" s="219" t="s">
        <v>159</v>
      </c>
    </row>
    <row r="250" spans="1:65" s="2" customFormat="1" ht="21.75" customHeight="1">
      <c r="A250" s="35"/>
      <c r="B250" s="36"/>
      <c r="C250" s="231" t="s">
        <v>390</v>
      </c>
      <c r="D250" s="231" t="s">
        <v>253</v>
      </c>
      <c r="E250" s="232" t="s">
        <v>789</v>
      </c>
      <c r="F250" s="233" t="s">
        <v>790</v>
      </c>
      <c r="G250" s="234" t="s">
        <v>211</v>
      </c>
      <c r="H250" s="235">
        <v>0.24199999999999999</v>
      </c>
      <c r="I250" s="236"/>
      <c r="J250" s="237">
        <f>ROUND(I250*H250,2)</f>
        <v>0</v>
      </c>
      <c r="K250" s="233" t="s">
        <v>165</v>
      </c>
      <c r="L250" s="238"/>
      <c r="M250" s="239" t="s">
        <v>19</v>
      </c>
      <c r="N250" s="240" t="s">
        <v>44</v>
      </c>
      <c r="O250" s="65"/>
      <c r="P250" s="188">
        <f>O250*H250</f>
        <v>0</v>
      </c>
      <c r="Q250" s="188">
        <v>2.294</v>
      </c>
      <c r="R250" s="188">
        <f>Q250*H250</f>
        <v>0.55514799999999997</v>
      </c>
      <c r="S250" s="188">
        <v>0</v>
      </c>
      <c r="T250" s="189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0" t="s">
        <v>191</v>
      </c>
      <c r="AT250" s="190" t="s">
        <v>253</v>
      </c>
      <c r="AU250" s="190" t="s">
        <v>82</v>
      </c>
      <c r="AY250" s="18" t="s">
        <v>159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8" t="s">
        <v>80</v>
      </c>
      <c r="BK250" s="191">
        <f>ROUND(I250*H250,2)</f>
        <v>0</v>
      </c>
      <c r="BL250" s="18" t="s">
        <v>166</v>
      </c>
      <c r="BM250" s="190" t="s">
        <v>791</v>
      </c>
    </row>
    <row r="251" spans="1:65" s="2" customFormat="1" ht="11.25">
      <c r="A251" s="35"/>
      <c r="B251" s="36"/>
      <c r="C251" s="37"/>
      <c r="D251" s="192" t="s">
        <v>168</v>
      </c>
      <c r="E251" s="37"/>
      <c r="F251" s="193" t="s">
        <v>790</v>
      </c>
      <c r="G251" s="37"/>
      <c r="H251" s="37"/>
      <c r="I251" s="194"/>
      <c r="J251" s="37"/>
      <c r="K251" s="37"/>
      <c r="L251" s="40"/>
      <c r="M251" s="195"/>
      <c r="N251" s="196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168</v>
      </c>
      <c r="AU251" s="18" t="s">
        <v>82</v>
      </c>
    </row>
    <row r="252" spans="1:65" s="14" customFormat="1" ht="11.25">
      <c r="B252" s="209"/>
      <c r="C252" s="210"/>
      <c r="D252" s="192" t="s">
        <v>172</v>
      </c>
      <c r="E252" s="211" t="s">
        <v>19</v>
      </c>
      <c r="F252" s="212" t="s">
        <v>792</v>
      </c>
      <c r="G252" s="210"/>
      <c r="H252" s="213">
        <v>0.24199999999999999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172</v>
      </c>
      <c r="AU252" s="219" t="s">
        <v>82</v>
      </c>
      <c r="AV252" s="14" t="s">
        <v>82</v>
      </c>
      <c r="AW252" s="14" t="s">
        <v>35</v>
      </c>
      <c r="AX252" s="14" t="s">
        <v>80</v>
      </c>
      <c r="AY252" s="219" t="s">
        <v>159</v>
      </c>
    </row>
    <row r="253" spans="1:65" s="2" customFormat="1" ht="24.2" customHeight="1">
      <c r="A253" s="35"/>
      <c r="B253" s="36"/>
      <c r="C253" s="179" t="s">
        <v>399</v>
      </c>
      <c r="D253" s="179" t="s">
        <v>161</v>
      </c>
      <c r="E253" s="180" t="s">
        <v>351</v>
      </c>
      <c r="F253" s="181" t="s">
        <v>352</v>
      </c>
      <c r="G253" s="182" t="s">
        <v>211</v>
      </c>
      <c r="H253" s="183">
        <v>7.8369999999999997</v>
      </c>
      <c r="I253" s="184"/>
      <c r="J253" s="185">
        <f>ROUND(I253*H253,2)</f>
        <v>0</v>
      </c>
      <c r="K253" s="181" t="s">
        <v>165</v>
      </c>
      <c r="L253" s="40"/>
      <c r="M253" s="186" t="s">
        <v>19</v>
      </c>
      <c r="N253" s="187" t="s">
        <v>44</v>
      </c>
      <c r="O253" s="65"/>
      <c r="P253" s="188">
        <f>O253*H253</f>
        <v>0</v>
      </c>
      <c r="Q253" s="188">
        <v>7.9549999999999996E-2</v>
      </c>
      <c r="R253" s="188">
        <f>Q253*H253</f>
        <v>0.62343335</v>
      </c>
      <c r="S253" s="188">
        <v>0</v>
      </c>
      <c r="T253" s="189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0" t="s">
        <v>166</v>
      </c>
      <c r="AT253" s="190" t="s">
        <v>161</v>
      </c>
      <c r="AU253" s="190" t="s">
        <v>82</v>
      </c>
      <c r="AY253" s="18" t="s">
        <v>159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8" t="s">
        <v>80</v>
      </c>
      <c r="BK253" s="191">
        <f>ROUND(I253*H253,2)</f>
        <v>0</v>
      </c>
      <c r="BL253" s="18" t="s">
        <v>166</v>
      </c>
      <c r="BM253" s="190" t="s">
        <v>793</v>
      </c>
    </row>
    <row r="254" spans="1:65" s="2" customFormat="1" ht="19.5">
      <c r="A254" s="35"/>
      <c r="B254" s="36"/>
      <c r="C254" s="37"/>
      <c r="D254" s="192" t="s">
        <v>168</v>
      </c>
      <c r="E254" s="37"/>
      <c r="F254" s="193" t="s">
        <v>354</v>
      </c>
      <c r="G254" s="37"/>
      <c r="H254" s="37"/>
      <c r="I254" s="194"/>
      <c r="J254" s="37"/>
      <c r="K254" s="37"/>
      <c r="L254" s="40"/>
      <c r="M254" s="195"/>
      <c r="N254" s="196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168</v>
      </c>
      <c r="AU254" s="18" t="s">
        <v>82</v>
      </c>
    </row>
    <row r="255" spans="1:65" s="2" customFormat="1" ht="11.25">
      <c r="A255" s="35"/>
      <c r="B255" s="36"/>
      <c r="C255" s="37"/>
      <c r="D255" s="197" t="s">
        <v>170</v>
      </c>
      <c r="E255" s="37"/>
      <c r="F255" s="198" t="s">
        <v>355</v>
      </c>
      <c r="G255" s="37"/>
      <c r="H255" s="37"/>
      <c r="I255" s="194"/>
      <c r="J255" s="37"/>
      <c r="K255" s="37"/>
      <c r="L255" s="40"/>
      <c r="M255" s="195"/>
      <c r="N255" s="196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170</v>
      </c>
      <c r="AU255" s="18" t="s">
        <v>82</v>
      </c>
    </row>
    <row r="256" spans="1:65" s="14" customFormat="1" ht="11.25">
      <c r="B256" s="209"/>
      <c r="C256" s="210"/>
      <c r="D256" s="192" t="s">
        <v>172</v>
      </c>
      <c r="E256" s="211" t="s">
        <v>19</v>
      </c>
      <c r="F256" s="212" t="s">
        <v>794</v>
      </c>
      <c r="G256" s="210"/>
      <c r="H256" s="213">
        <v>5.9119999999999999</v>
      </c>
      <c r="I256" s="214"/>
      <c r="J256" s="210"/>
      <c r="K256" s="210"/>
      <c r="L256" s="215"/>
      <c r="M256" s="216"/>
      <c r="N256" s="217"/>
      <c r="O256" s="217"/>
      <c r="P256" s="217"/>
      <c r="Q256" s="217"/>
      <c r="R256" s="217"/>
      <c r="S256" s="217"/>
      <c r="T256" s="218"/>
      <c r="AT256" s="219" t="s">
        <v>172</v>
      </c>
      <c r="AU256" s="219" t="s">
        <v>82</v>
      </c>
      <c r="AV256" s="14" t="s">
        <v>82</v>
      </c>
      <c r="AW256" s="14" t="s">
        <v>35</v>
      </c>
      <c r="AX256" s="14" t="s">
        <v>73</v>
      </c>
      <c r="AY256" s="219" t="s">
        <v>159</v>
      </c>
    </row>
    <row r="257" spans="1:65" s="14" customFormat="1" ht="11.25">
      <c r="B257" s="209"/>
      <c r="C257" s="210"/>
      <c r="D257" s="192" t="s">
        <v>172</v>
      </c>
      <c r="E257" s="211" t="s">
        <v>19</v>
      </c>
      <c r="F257" s="212" t="s">
        <v>795</v>
      </c>
      <c r="G257" s="210"/>
      <c r="H257" s="213">
        <v>0.95799999999999996</v>
      </c>
      <c r="I257" s="214"/>
      <c r="J257" s="210"/>
      <c r="K257" s="210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172</v>
      </c>
      <c r="AU257" s="219" t="s">
        <v>82</v>
      </c>
      <c r="AV257" s="14" t="s">
        <v>82</v>
      </c>
      <c r="AW257" s="14" t="s">
        <v>35</v>
      </c>
      <c r="AX257" s="14" t="s">
        <v>73</v>
      </c>
      <c r="AY257" s="219" t="s">
        <v>159</v>
      </c>
    </row>
    <row r="258" spans="1:65" s="14" customFormat="1" ht="11.25">
      <c r="B258" s="209"/>
      <c r="C258" s="210"/>
      <c r="D258" s="192" t="s">
        <v>172</v>
      </c>
      <c r="E258" s="211" t="s">
        <v>19</v>
      </c>
      <c r="F258" s="212" t="s">
        <v>796</v>
      </c>
      <c r="G258" s="210"/>
      <c r="H258" s="213">
        <v>0.96699999999999997</v>
      </c>
      <c r="I258" s="214"/>
      <c r="J258" s="210"/>
      <c r="K258" s="210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172</v>
      </c>
      <c r="AU258" s="219" t="s">
        <v>82</v>
      </c>
      <c r="AV258" s="14" t="s">
        <v>82</v>
      </c>
      <c r="AW258" s="14" t="s">
        <v>35</v>
      </c>
      <c r="AX258" s="14" t="s">
        <v>73</v>
      </c>
      <c r="AY258" s="219" t="s">
        <v>159</v>
      </c>
    </row>
    <row r="259" spans="1:65" s="15" customFormat="1" ht="11.25">
      <c r="B259" s="220"/>
      <c r="C259" s="221"/>
      <c r="D259" s="192" t="s">
        <v>172</v>
      </c>
      <c r="E259" s="222" t="s">
        <v>19</v>
      </c>
      <c r="F259" s="223" t="s">
        <v>175</v>
      </c>
      <c r="G259" s="221"/>
      <c r="H259" s="224">
        <v>7.8369999999999997</v>
      </c>
      <c r="I259" s="225"/>
      <c r="J259" s="221"/>
      <c r="K259" s="221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172</v>
      </c>
      <c r="AU259" s="230" t="s">
        <v>82</v>
      </c>
      <c r="AV259" s="15" t="s">
        <v>166</v>
      </c>
      <c r="AW259" s="15" t="s">
        <v>35</v>
      </c>
      <c r="AX259" s="15" t="s">
        <v>80</v>
      </c>
      <c r="AY259" s="230" t="s">
        <v>159</v>
      </c>
    </row>
    <row r="260" spans="1:65" s="2" customFormat="1" ht="16.5" customHeight="1">
      <c r="A260" s="35"/>
      <c r="B260" s="36"/>
      <c r="C260" s="231" t="s">
        <v>408</v>
      </c>
      <c r="D260" s="231" t="s">
        <v>253</v>
      </c>
      <c r="E260" s="232" t="s">
        <v>360</v>
      </c>
      <c r="F260" s="233" t="s">
        <v>797</v>
      </c>
      <c r="G260" s="234" t="s">
        <v>362</v>
      </c>
      <c r="H260" s="235">
        <v>8</v>
      </c>
      <c r="I260" s="236"/>
      <c r="J260" s="237">
        <f>ROUND(I260*H260,2)</f>
        <v>0</v>
      </c>
      <c r="K260" s="233" t="s">
        <v>19</v>
      </c>
      <c r="L260" s="238"/>
      <c r="M260" s="239" t="s">
        <v>19</v>
      </c>
      <c r="N260" s="240" t="s">
        <v>44</v>
      </c>
      <c r="O260" s="65"/>
      <c r="P260" s="188">
        <f>O260*H260</f>
        <v>0</v>
      </c>
      <c r="Q260" s="188">
        <v>1.8109999999999999</v>
      </c>
      <c r="R260" s="188">
        <f>Q260*H260</f>
        <v>14.488</v>
      </c>
      <c r="S260" s="188">
        <v>0</v>
      </c>
      <c r="T260" s="189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0" t="s">
        <v>191</v>
      </c>
      <c r="AT260" s="190" t="s">
        <v>253</v>
      </c>
      <c r="AU260" s="190" t="s">
        <v>82</v>
      </c>
      <c r="AY260" s="18" t="s">
        <v>159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8" t="s">
        <v>80</v>
      </c>
      <c r="BK260" s="191">
        <f>ROUND(I260*H260,2)</f>
        <v>0</v>
      </c>
      <c r="BL260" s="18" t="s">
        <v>166</v>
      </c>
      <c r="BM260" s="190" t="s">
        <v>798</v>
      </c>
    </row>
    <row r="261" spans="1:65" s="2" customFormat="1" ht="11.25">
      <c r="A261" s="35"/>
      <c r="B261" s="36"/>
      <c r="C261" s="37"/>
      <c r="D261" s="192" t="s">
        <v>168</v>
      </c>
      <c r="E261" s="37"/>
      <c r="F261" s="193" t="s">
        <v>799</v>
      </c>
      <c r="G261" s="37"/>
      <c r="H261" s="37"/>
      <c r="I261" s="194"/>
      <c r="J261" s="37"/>
      <c r="K261" s="37"/>
      <c r="L261" s="40"/>
      <c r="M261" s="195"/>
      <c r="N261" s="196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168</v>
      </c>
      <c r="AU261" s="18" t="s">
        <v>82</v>
      </c>
    </row>
    <row r="262" spans="1:65" s="2" customFormat="1" ht="16.5" customHeight="1">
      <c r="A262" s="35"/>
      <c r="B262" s="36"/>
      <c r="C262" s="231" t="s">
        <v>415</v>
      </c>
      <c r="D262" s="231" t="s">
        <v>253</v>
      </c>
      <c r="E262" s="232" t="s">
        <v>368</v>
      </c>
      <c r="F262" s="233" t="s">
        <v>800</v>
      </c>
      <c r="G262" s="234" t="s">
        <v>362</v>
      </c>
      <c r="H262" s="235">
        <v>1</v>
      </c>
      <c r="I262" s="236"/>
      <c r="J262" s="237">
        <f>ROUND(I262*H262,2)</f>
        <v>0</v>
      </c>
      <c r="K262" s="233" t="s">
        <v>19</v>
      </c>
      <c r="L262" s="238"/>
      <c r="M262" s="239" t="s">
        <v>19</v>
      </c>
      <c r="N262" s="240" t="s">
        <v>44</v>
      </c>
      <c r="O262" s="65"/>
      <c r="P262" s="188">
        <f>O262*H262</f>
        <v>0</v>
      </c>
      <c r="Q262" s="188">
        <v>2.347</v>
      </c>
      <c r="R262" s="188">
        <f>Q262*H262</f>
        <v>2.347</v>
      </c>
      <c r="S262" s="188">
        <v>0</v>
      </c>
      <c r="T262" s="189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0" t="s">
        <v>191</v>
      </c>
      <c r="AT262" s="190" t="s">
        <v>253</v>
      </c>
      <c r="AU262" s="190" t="s">
        <v>82</v>
      </c>
      <c r="AY262" s="18" t="s">
        <v>159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8" t="s">
        <v>80</v>
      </c>
      <c r="BK262" s="191">
        <f>ROUND(I262*H262,2)</f>
        <v>0</v>
      </c>
      <c r="BL262" s="18" t="s">
        <v>166</v>
      </c>
      <c r="BM262" s="190" t="s">
        <v>801</v>
      </c>
    </row>
    <row r="263" spans="1:65" s="2" customFormat="1" ht="11.25">
      <c r="A263" s="35"/>
      <c r="B263" s="36"/>
      <c r="C263" s="37"/>
      <c r="D263" s="192" t="s">
        <v>168</v>
      </c>
      <c r="E263" s="37"/>
      <c r="F263" s="193" t="s">
        <v>800</v>
      </c>
      <c r="G263" s="37"/>
      <c r="H263" s="37"/>
      <c r="I263" s="194"/>
      <c r="J263" s="37"/>
      <c r="K263" s="37"/>
      <c r="L263" s="40"/>
      <c r="M263" s="195"/>
      <c r="N263" s="196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168</v>
      </c>
      <c r="AU263" s="18" t="s">
        <v>82</v>
      </c>
    </row>
    <row r="264" spans="1:65" s="2" customFormat="1" ht="16.5" customHeight="1">
      <c r="A264" s="35"/>
      <c r="B264" s="36"/>
      <c r="C264" s="231" t="s">
        <v>423</v>
      </c>
      <c r="D264" s="231" t="s">
        <v>253</v>
      </c>
      <c r="E264" s="232" t="s">
        <v>373</v>
      </c>
      <c r="F264" s="233" t="s">
        <v>802</v>
      </c>
      <c r="G264" s="234" t="s">
        <v>362</v>
      </c>
      <c r="H264" s="235">
        <v>1</v>
      </c>
      <c r="I264" s="236"/>
      <c r="J264" s="237">
        <f>ROUND(I264*H264,2)</f>
        <v>0</v>
      </c>
      <c r="K264" s="233" t="s">
        <v>19</v>
      </c>
      <c r="L264" s="238"/>
      <c r="M264" s="239" t="s">
        <v>19</v>
      </c>
      <c r="N264" s="240" t="s">
        <v>44</v>
      </c>
      <c r="O264" s="65"/>
      <c r="P264" s="188">
        <f>O264*H264</f>
        <v>0</v>
      </c>
      <c r="Q264" s="188">
        <v>2.37</v>
      </c>
      <c r="R264" s="188">
        <f>Q264*H264</f>
        <v>2.37</v>
      </c>
      <c r="S264" s="188">
        <v>0</v>
      </c>
      <c r="T264" s="18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0" t="s">
        <v>191</v>
      </c>
      <c r="AT264" s="190" t="s">
        <v>253</v>
      </c>
      <c r="AU264" s="190" t="s">
        <v>82</v>
      </c>
      <c r="AY264" s="18" t="s">
        <v>159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8" t="s">
        <v>80</v>
      </c>
      <c r="BK264" s="191">
        <f>ROUND(I264*H264,2)</f>
        <v>0</v>
      </c>
      <c r="BL264" s="18" t="s">
        <v>166</v>
      </c>
      <c r="BM264" s="190" t="s">
        <v>803</v>
      </c>
    </row>
    <row r="265" spans="1:65" s="2" customFormat="1" ht="11.25">
      <c r="A265" s="35"/>
      <c r="B265" s="36"/>
      <c r="C265" s="37"/>
      <c r="D265" s="192" t="s">
        <v>168</v>
      </c>
      <c r="E265" s="37"/>
      <c r="F265" s="193" t="s">
        <v>802</v>
      </c>
      <c r="G265" s="37"/>
      <c r="H265" s="37"/>
      <c r="I265" s="194"/>
      <c r="J265" s="37"/>
      <c r="K265" s="37"/>
      <c r="L265" s="40"/>
      <c r="M265" s="195"/>
      <c r="N265" s="196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168</v>
      </c>
      <c r="AU265" s="18" t="s">
        <v>82</v>
      </c>
    </row>
    <row r="266" spans="1:65" s="2" customFormat="1" ht="24.2" customHeight="1">
      <c r="A266" s="35"/>
      <c r="B266" s="36"/>
      <c r="C266" s="179" t="s">
        <v>436</v>
      </c>
      <c r="D266" s="179" t="s">
        <v>161</v>
      </c>
      <c r="E266" s="180" t="s">
        <v>804</v>
      </c>
      <c r="F266" s="181" t="s">
        <v>805</v>
      </c>
      <c r="G266" s="182" t="s">
        <v>164</v>
      </c>
      <c r="H266" s="183">
        <v>6</v>
      </c>
      <c r="I266" s="184"/>
      <c r="J266" s="185">
        <f>ROUND(I266*H266,2)</f>
        <v>0</v>
      </c>
      <c r="K266" s="181" t="s">
        <v>165</v>
      </c>
      <c r="L266" s="40"/>
      <c r="M266" s="186" t="s">
        <v>19</v>
      </c>
      <c r="N266" s="187" t="s">
        <v>44</v>
      </c>
      <c r="O266" s="65"/>
      <c r="P266" s="188">
        <f>O266*H266</f>
        <v>0</v>
      </c>
      <c r="Q266" s="188">
        <v>0</v>
      </c>
      <c r="R266" s="188">
        <f>Q266*H266</f>
        <v>0</v>
      </c>
      <c r="S266" s="188">
        <v>0</v>
      </c>
      <c r="T266" s="189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0" t="s">
        <v>166</v>
      </c>
      <c r="AT266" s="190" t="s">
        <v>161</v>
      </c>
      <c r="AU266" s="190" t="s">
        <v>82</v>
      </c>
      <c r="AY266" s="18" t="s">
        <v>159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8" t="s">
        <v>80</v>
      </c>
      <c r="BK266" s="191">
        <f>ROUND(I266*H266,2)</f>
        <v>0</v>
      </c>
      <c r="BL266" s="18" t="s">
        <v>166</v>
      </c>
      <c r="BM266" s="190" t="s">
        <v>806</v>
      </c>
    </row>
    <row r="267" spans="1:65" s="2" customFormat="1" ht="19.5">
      <c r="A267" s="35"/>
      <c r="B267" s="36"/>
      <c r="C267" s="37"/>
      <c r="D267" s="192" t="s">
        <v>168</v>
      </c>
      <c r="E267" s="37"/>
      <c r="F267" s="193" t="s">
        <v>807</v>
      </c>
      <c r="G267" s="37"/>
      <c r="H267" s="37"/>
      <c r="I267" s="194"/>
      <c r="J267" s="37"/>
      <c r="K267" s="37"/>
      <c r="L267" s="40"/>
      <c r="M267" s="195"/>
      <c r="N267" s="196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168</v>
      </c>
      <c r="AU267" s="18" t="s">
        <v>82</v>
      </c>
    </row>
    <row r="268" spans="1:65" s="2" customFormat="1" ht="11.25">
      <c r="A268" s="35"/>
      <c r="B268" s="36"/>
      <c r="C268" s="37"/>
      <c r="D268" s="197" t="s">
        <v>170</v>
      </c>
      <c r="E268" s="37"/>
      <c r="F268" s="198" t="s">
        <v>808</v>
      </c>
      <c r="G268" s="37"/>
      <c r="H268" s="37"/>
      <c r="I268" s="194"/>
      <c r="J268" s="37"/>
      <c r="K268" s="37"/>
      <c r="L268" s="40"/>
      <c r="M268" s="195"/>
      <c r="N268" s="196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170</v>
      </c>
      <c r="AU268" s="18" t="s">
        <v>82</v>
      </c>
    </row>
    <row r="269" spans="1:65" s="13" customFormat="1" ht="11.25">
      <c r="B269" s="199"/>
      <c r="C269" s="200"/>
      <c r="D269" s="192" t="s">
        <v>172</v>
      </c>
      <c r="E269" s="201" t="s">
        <v>19</v>
      </c>
      <c r="F269" s="202" t="s">
        <v>809</v>
      </c>
      <c r="G269" s="200"/>
      <c r="H269" s="201" t="s">
        <v>19</v>
      </c>
      <c r="I269" s="203"/>
      <c r="J269" s="200"/>
      <c r="K269" s="200"/>
      <c r="L269" s="204"/>
      <c r="M269" s="205"/>
      <c r="N269" s="206"/>
      <c r="O269" s="206"/>
      <c r="P269" s="206"/>
      <c r="Q269" s="206"/>
      <c r="R269" s="206"/>
      <c r="S269" s="206"/>
      <c r="T269" s="207"/>
      <c r="AT269" s="208" t="s">
        <v>172</v>
      </c>
      <c r="AU269" s="208" t="s">
        <v>82</v>
      </c>
      <c r="AV269" s="13" t="s">
        <v>80</v>
      </c>
      <c r="AW269" s="13" t="s">
        <v>35</v>
      </c>
      <c r="AX269" s="13" t="s">
        <v>73</v>
      </c>
      <c r="AY269" s="208" t="s">
        <v>159</v>
      </c>
    </row>
    <row r="270" spans="1:65" s="14" customFormat="1" ht="11.25">
      <c r="B270" s="209"/>
      <c r="C270" s="210"/>
      <c r="D270" s="192" t="s">
        <v>172</v>
      </c>
      <c r="E270" s="211" t="s">
        <v>19</v>
      </c>
      <c r="F270" s="212" t="s">
        <v>208</v>
      </c>
      <c r="G270" s="210"/>
      <c r="H270" s="213">
        <v>6</v>
      </c>
      <c r="I270" s="214"/>
      <c r="J270" s="210"/>
      <c r="K270" s="210"/>
      <c r="L270" s="215"/>
      <c r="M270" s="216"/>
      <c r="N270" s="217"/>
      <c r="O270" s="217"/>
      <c r="P270" s="217"/>
      <c r="Q270" s="217"/>
      <c r="R270" s="217"/>
      <c r="S270" s="217"/>
      <c r="T270" s="218"/>
      <c r="AT270" s="219" t="s">
        <v>172</v>
      </c>
      <c r="AU270" s="219" t="s">
        <v>82</v>
      </c>
      <c r="AV270" s="14" t="s">
        <v>82</v>
      </c>
      <c r="AW270" s="14" t="s">
        <v>35</v>
      </c>
      <c r="AX270" s="14" t="s">
        <v>73</v>
      </c>
      <c r="AY270" s="219" t="s">
        <v>159</v>
      </c>
    </row>
    <row r="271" spans="1:65" s="15" customFormat="1" ht="11.25">
      <c r="B271" s="220"/>
      <c r="C271" s="221"/>
      <c r="D271" s="192" t="s">
        <v>172</v>
      </c>
      <c r="E271" s="222" t="s">
        <v>19</v>
      </c>
      <c r="F271" s="223" t="s">
        <v>175</v>
      </c>
      <c r="G271" s="221"/>
      <c r="H271" s="224">
        <v>6</v>
      </c>
      <c r="I271" s="225"/>
      <c r="J271" s="221"/>
      <c r="K271" s="221"/>
      <c r="L271" s="226"/>
      <c r="M271" s="227"/>
      <c r="N271" s="228"/>
      <c r="O271" s="228"/>
      <c r="P271" s="228"/>
      <c r="Q271" s="228"/>
      <c r="R271" s="228"/>
      <c r="S271" s="228"/>
      <c r="T271" s="229"/>
      <c r="AT271" s="230" t="s">
        <v>172</v>
      </c>
      <c r="AU271" s="230" t="s">
        <v>82</v>
      </c>
      <c r="AV271" s="15" t="s">
        <v>166</v>
      </c>
      <c r="AW271" s="15" t="s">
        <v>35</v>
      </c>
      <c r="AX271" s="15" t="s">
        <v>80</v>
      </c>
      <c r="AY271" s="230" t="s">
        <v>159</v>
      </c>
    </row>
    <row r="272" spans="1:65" s="2" customFormat="1" ht="16.5" customHeight="1">
      <c r="A272" s="35"/>
      <c r="B272" s="36"/>
      <c r="C272" s="231" t="s">
        <v>444</v>
      </c>
      <c r="D272" s="231" t="s">
        <v>253</v>
      </c>
      <c r="E272" s="232" t="s">
        <v>810</v>
      </c>
      <c r="F272" s="233" t="s">
        <v>811</v>
      </c>
      <c r="G272" s="234" t="s">
        <v>164</v>
      </c>
      <c r="H272" s="235">
        <v>6</v>
      </c>
      <c r="I272" s="236"/>
      <c r="J272" s="237">
        <f>ROUND(I272*H272,2)</f>
        <v>0</v>
      </c>
      <c r="K272" s="233" t="s">
        <v>165</v>
      </c>
      <c r="L272" s="238"/>
      <c r="M272" s="239" t="s">
        <v>19</v>
      </c>
      <c r="N272" s="240" t="s">
        <v>44</v>
      </c>
      <c r="O272" s="65"/>
      <c r="P272" s="188">
        <f>O272*H272</f>
        <v>0</v>
      </c>
      <c r="Q272" s="188">
        <v>3.7000000000000002E-3</v>
      </c>
      <c r="R272" s="188">
        <f>Q272*H272</f>
        <v>2.2200000000000001E-2</v>
      </c>
      <c r="S272" s="188">
        <v>0</v>
      </c>
      <c r="T272" s="189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0" t="s">
        <v>191</v>
      </c>
      <c r="AT272" s="190" t="s">
        <v>253</v>
      </c>
      <c r="AU272" s="190" t="s">
        <v>82</v>
      </c>
      <c r="AY272" s="18" t="s">
        <v>159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8" t="s">
        <v>80</v>
      </c>
      <c r="BK272" s="191">
        <f>ROUND(I272*H272,2)</f>
        <v>0</v>
      </c>
      <c r="BL272" s="18" t="s">
        <v>166</v>
      </c>
      <c r="BM272" s="190" t="s">
        <v>812</v>
      </c>
    </row>
    <row r="273" spans="1:65" s="2" customFormat="1" ht="11.25">
      <c r="A273" s="35"/>
      <c r="B273" s="36"/>
      <c r="C273" s="37"/>
      <c r="D273" s="192" t="s">
        <v>168</v>
      </c>
      <c r="E273" s="37"/>
      <c r="F273" s="193" t="s">
        <v>811</v>
      </c>
      <c r="G273" s="37"/>
      <c r="H273" s="37"/>
      <c r="I273" s="194"/>
      <c r="J273" s="37"/>
      <c r="K273" s="37"/>
      <c r="L273" s="40"/>
      <c r="M273" s="195"/>
      <c r="N273" s="196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168</v>
      </c>
      <c r="AU273" s="18" t="s">
        <v>82</v>
      </c>
    </row>
    <row r="274" spans="1:65" s="14" customFormat="1" ht="11.25">
      <c r="B274" s="209"/>
      <c r="C274" s="210"/>
      <c r="D274" s="192" t="s">
        <v>172</v>
      </c>
      <c r="E274" s="210"/>
      <c r="F274" s="212" t="s">
        <v>813</v>
      </c>
      <c r="G274" s="210"/>
      <c r="H274" s="213">
        <v>6</v>
      </c>
      <c r="I274" s="214"/>
      <c r="J274" s="210"/>
      <c r="K274" s="210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172</v>
      </c>
      <c r="AU274" s="219" t="s">
        <v>82</v>
      </c>
      <c r="AV274" s="14" t="s">
        <v>82</v>
      </c>
      <c r="AW274" s="14" t="s">
        <v>4</v>
      </c>
      <c r="AX274" s="14" t="s">
        <v>80</v>
      </c>
      <c r="AY274" s="219" t="s">
        <v>159</v>
      </c>
    </row>
    <row r="275" spans="1:65" s="2" customFormat="1" ht="21.75" customHeight="1">
      <c r="A275" s="35"/>
      <c r="B275" s="36"/>
      <c r="C275" s="179" t="s">
        <v>448</v>
      </c>
      <c r="D275" s="179" t="s">
        <v>161</v>
      </c>
      <c r="E275" s="180" t="s">
        <v>814</v>
      </c>
      <c r="F275" s="181" t="s">
        <v>815</v>
      </c>
      <c r="G275" s="182" t="s">
        <v>164</v>
      </c>
      <c r="H275" s="183">
        <v>18</v>
      </c>
      <c r="I275" s="184"/>
      <c r="J275" s="185">
        <f>ROUND(I275*H275,2)</f>
        <v>0</v>
      </c>
      <c r="K275" s="181" t="s">
        <v>165</v>
      </c>
      <c r="L275" s="40"/>
      <c r="M275" s="186" t="s">
        <v>19</v>
      </c>
      <c r="N275" s="187" t="s">
        <v>44</v>
      </c>
      <c r="O275" s="65"/>
      <c r="P275" s="188">
        <f>O275*H275</f>
        <v>0</v>
      </c>
      <c r="Q275" s="188">
        <v>1.07E-3</v>
      </c>
      <c r="R275" s="188">
        <f>Q275*H275</f>
        <v>1.9259999999999999E-2</v>
      </c>
      <c r="S275" s="188">
        <v>0</v>
      </c>
      <c r="T275" s="18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0" t="s">
        <v>166</v>
      </c>
      <c r="AT275" s="190" t="s">
        <v>161</v>
      </c>
      <c r="AU275" s="190" t="s">
        <v>82</v>
      </c>
      <c r="AY275" s="18" t="s">
        <v>159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8" t="s">
        <v>80</v>
      </c>
      <c r="BK275" s="191">
        <f>ROUND(I275*H275,2)</f>
        <v>0</v>
      </c>
      <c r="BL275" s="18" t="s">
        <v>166</v>
      </c>
      <c r="BM275" s="190" t="s">
        <v>816</v>
      </c>
    </row>
    <row r="276" spans="1:65" s="2" customFormat="1" ht="11.25">
      <c r="A276" s="35"/>
      <c r="B276" s="36"/>
      <c r="C276" s="37"/>
      <c r="D276" s="192" t="s">
        <v>168</v>
      </c>
      <c r="E276" s="37"/>
      <c r="F276" s="193" t="s">
        <v>817</v>
      </c>
      <c r="G276" s="37"/>
      <c r="H276" s="37"/>
      <c r="I276" s="194"/>
      <c r="J276" s="37"/>
      <c r="K276" s="37"/>
      <c r="L276" s="40"/>
      <c r="M276" s="195"/>
      <c r="N276" s="196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168</v>
      </c>
      <c r="AU276" s="18" t="s">
        <v>82</v>
      </c>
    </row>
    <row r="277" spans="1:65" s="2" customFormat="1" ht="11.25">
      <c r="A277" s="35"/>
      <c r="B277" s="36"/>
      <c r="C277" s="37"/>
      <c r="D277" s="197" t="s">
        <v>170</v>
      </c>
      <c r="E277" s="37"/>
      <c r="F277" s="198" t="s">
        <v>818</v>
      </c>
      <c r="G277" s="37"/>
      <c r="H277" s="37"/>
      <c r="I277" s="194"/>
      <c r="J277" s="37"/>
      <c r="K277" s="37"/>
      <c r="L277" s="40"/>
      <c r="M277" s="195"/>
      <c r="N277" s="196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170</v>
      </c>
      <c r="AU277" s="18" t="s">
        <v>82</v>
      </c>
    </row>
    <row r="278" spans="1:65" s="13" customFormat="1" ht="22.5">
      <c r="B278" s="199"/>
      <c r="C278" s="200"/>
      <c r="D278" s="192" t="s">
        <v>172</v>
      </c>
      <c r="E278" s="201" t="s">
        <v>19</v>
      </c>
      <c r="F278" s="202" t="s">
        <v>819</v>
      </c>
      <c r="G278" s="200"/>
      <c r="H278" s="201" t="s">
        <v>19</v>
      </c>
      <c r="I278" s="203"/>
      <c r="J278" s="200"/>
      <c r="K278" s="200"/>
      <c r="L278" s="204"/>
      <c r="M278" s="205"/>
      <c r="N278" s="206"/>
      <c r="O278" s="206"/>
      <c r="P278" s="206"/>
      <c r="Q278" s="206"/>
      <c r="R278" s="206"/>
      <c r="S278" s="206"/>
      <c r="T278" s="207"/>
      <c r="AT278" s="208" t="s">
        <v>172</v>
      </c>
      <c r="AU278" s="208" t="s">
        <v>82</v>
      </c>
      <c r="AV278" s="13" t="s">
        <v>80</v>
      </c>
      <c r="AW278" s="13" t="s">
        <v>35</v>
      </c>
      <c r="AX278" s="13" t="s">
        <v>73</v>
      </c>
      <c r="AY278" s="208" t="s">
        <v>159</v>
      </c>
    </row>
    <row r="279" spans="1:65" s="14" customFormat="1" ht="11.25">
      <c r="B279" s="209"/>
      <c r="C279" s="210"/>
      <c r="D279" s="192" t="s">
        <v>172</v>
      </c>
      <c r="E279" s="211" t="s">
        <v>19</v>
      </c>
      <c r="F279" s="212" t="s">
        <v>820</v>
      </c>
      <c r="G279" s="210"/>
      <c r="H279" s="213">
        <v>18</v>
      </c>
      <c r="I279" s="214"/>
      <c r="J279" s="210"/>
      <c r="K279" s="210"/>
      <c r="L279" s="215"/>
      <c r="M279" s="216"/>
      <c r="N279" s="217"/>
      <c r="O279" s="217"/>
      <c r="P279" s="217"/>
      <c r="Q279" s="217"/>
      <c r="R279" s="217"/>
      <c r="S279" s="217"/>
      <c r="T279" s="218"/>
      <c r="AT279" s="219" t="s">
        <v>172</v>
      </c>
      <c r="AU279" s="219" t="s">
        <v>82</v>
      </c>
      <c r="AV279" s="14" t="s">
        <v>82</v>
      </c>
      <c r="AW279" s="14" t="s">
        <v>35</v>
      </c>
      <c r="AX279" s="14" t="s">
        <v>73</v>
      </c>
      <c r="AY279" s="219" t="s">
        <v>159</v>
      </c>
    </row>
    <row r="280" spans="1:65" s="15" customFormat="1" ht="11.25">
      <c r="B280" s="220"/>
      <c r="C280" s="221"/>
      <c r="D280" s="192" t="s">
        <v>172</v>
      </c>
      <c r="E280" s="222" t="s">
        <v>19</v>
      </c>
      <c r="F280" s="223" t="s">
        <v>175</v>
      </c>
      <c r="G280" s="221"/>
      <c r="H280" s="224">
        <v>18</v>
      </c>
      <c r="I280" s="225"/>
      <c r="J280" s="221"/>
      <c r="K280" s="221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172</v>
      </c>
      <c r="AU280" s="230" t="s">
        <v>82</v>
      </c>
      <c r="AV280" s="15" t="s">
        <v>166</v>
      </c>
      <c r="AW280" s="15" t="s">
        <v>35</v>
      </c>
      <c r="AX280" s="15" t="s">
        <v>80</v>
      </c>
      <c r="AY280" s="230" t="s">
        <v>159</v>
      </c>
    </row>
    <row r="281" spans="1:65" s="12" customFormat="1" ht="22.9" customHeight="1">
      <c r="B281" s="163"/>
      <c r="C281" s="164"/>
      <c r="D281" s="165" t="s">
        <v>72</v>
      </c>
      <c r="E281" s="177" t="s">
        <v>166</v>
      </c>
      <c r="F281" s="177" t="s">
        <v>381</v>
      </c>
      <c r="G281" s="164"/>
      <c r="H281" s="164"/>
      <c r="I281" s="167"/>
      <c r="J281" s="178">
        <f>BK281</f>
        <v>0</v>
      </c>
      <c r="K281" s="164"/>
      <c r="L281" s="169"/>
      <c r="M281" s="170"/>
      <c r="N281" s="171"/>
      <c r="O281" s="171"/>
      <c r="P281" s="172">
        <f>SUM(P282:P304)</f>
        <v>0</v>
      </c>
      <c r="Q281" s="171"/>
      <c r="R281" s="172">
        <f>SUM(R282:R304)</f>
        <v>49.790623359999998</v>
      </c>
      <c r="S281" s="171"/>
      <c r="T281" s="173">
        <f>SUM(T282:T304)</f>
        <v>0</v>
      </c>
      <c r="AR281" s="174" t="s">
        <v>80</v>
      </c>
      <c r="AT281" s="175" t="s">
        <v>72</v>
      </c>
      <c r="AU281" s="175" t="s">
        <v>80</v>
      </c>
      <c r="AY281" s="174" t="s">
        <v>159</v>
      </c>
      <c r="BK281" s="176">
        <f>SUM(BK282:BK304)</f>
        <v>0</v>
      </c>
    </row>
    <row r="282" spans="1:65" s="2" customFormat="1" ht="24.2" customHeight="1">
      <c r="A282" s="35"/>
      <c r="B282" s="36"/>
      <c r="C282" s="179" t="s">
        <v>456</v>
      </c>
      <c r="D282" s="179" t="s">
        <v>161</v>
      </c>
      <c r="E282" s="180" t="s">
        <v>383</v>
      </c>
      <c r="F282" s="181" t="s">
        <v>384</v>
      </c>
      <c r="G282" s="182" t="s">
        <v>202</v>
      </c>
      <c r="H282" s="183">
        <v>33.372</v>
      </c>
      <c r="I282" s="184"/>
      <c r="J282" s="185">
        <f>ROUND(I282*H282,2)</f>
        <v>0</v>
      </c>
      <c r="K282" s="181" t="s">
        <v>165</v>
      </c>
      <c r="L282" s="40"/>
      <c r="M282" s="186" t="s">
        <v>19</v>
      </c>
      <c r="N282" s="187" t="s">
        <v>44</v>
      </c>
      <c r="O282" s="65"/>
      <c r="P282" s="188">
        <f>O282*H282</f>
        <v>0</v>
      </c>
      <c r="Q282" s="188">
        <v>0.22797999999999999</v>
      </c>
      <c r="R282" s="188">
        <f>Q282*H282</f>
        <v>7.6081485599999992</v>
      </c>
      <c r="S282" s="188">
        <v>0</v>
      </c>
      <c r="T282" s="189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90" t="s">
        <v>166</v>
      </c>
      <c r="AT282" s="190" t="s">
        <v>161</v>
      </c>
      <c r="AU282" s="190" t="s">
        <v>82</v>
      </c>
      <c r="AY282" s="18" t="s">
        <v>159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8" t="s">
        <v>80</v>
      </c>
      <c r="BK282" s="191">
        <f>ROUND(I282*H282,2)</f>
        <v>0</v>
      </c>
      <c r="BL282" s="18" t="s">
        <v>166</v>
      </c>
      <c r="BM282" s="190" t="s">
        <v>821</v>
      </c>
    </row>
    <row r="283" spans="1:65" s="2" customFormat="1" ht="19.5">
      <c r="A283" s="35"/>
      <c r="B283" s="36"/>
      <c r="C283" s="37"/>
      <c r="D283" s="192" t="s">
        <v>168</v>
      </c>
      <c r="E283" s="37"/>
      <c r="F283" s="193" t="s">
        <v>386</v>
      </c>
      <c r="G283" s="37"/>
      <c r="H283" s="37"/>
      <c r="I283" s="194"/>
      <c r="J283" s="37"/>
      <c r="K283" s="37"/>
      <c r="L283" s="40"/>
      <c r="M283" s="195"/>
      <c r="N283" s="196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168</v>
      </c>
      <c r="AU283" s="18" t="s">
        <v>82</v>
      </c>
    </row>
    <row r="284" spans="1:65" s="2" customFormat="1" ht="11.25">
      <c r="A284" s="35"/>
      <c r="B284" s="36"/>
      <c r="C284" s="37"/>
      <c r="D284" s="197" t="s">
        <v>170</v>
      </c>
      <c r="E284" s="37"/>
      <c r="F284" s="198" t="s">
        <v>387</v>
      </c>
      <c r="G284" s="37"/>
      <c r="H284" s="37"/>
      <c r="I284" s="194"/>
      <c r="J284" s="37"/>
      <c r="K284" s="37"/>
      <c r="L284" s="40"/>
      <c r="M284" s="195"/>
      <c r="N284" s="196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170</v>
      </c>
      <c r="AU284" s="18" t="s">
        <v>82</v>
      </c>
    </row>
    <row r="285" spans="1:65" s="13" customFormat="1" ht="11.25">
      <c r="B285" s="199"/>
      <c r="C285" s="200"/>
      <c r="D285" s="192" t="s">
        <v>172</v>
      </c>
      <c r="E285" s="201" t="s">
        <v>19</v>
      </c>
      <c r="F285" s="202" t="s">
        <v>388</v>
      </c>
      <c r="G285" s="200"/>
      <c r="H285" s="201" t="s">
        <v>19</v>
      </c>
      <c r="I285" s="203"/>
      <c r="J285" s="200"/>
      <c r="K285" s="200"/>
      <c r="L285" s="204"/>
      <c r="M285" s="205"/>
      <c r="N285" s="206"/>
      <c r="O285" s="206"/>
      <c r="P285" s="206"/>
      <c r="Q285" s="206"/>
      <c r="R285" s="206"/>
      <c r="S285" s="206"/>
      <c r="T285" s="207"/>
      <c r="AT285" s="208" t="s">
        <v>172</v>
      </c>
      <c r="AU285" s="208" t="s">
        <v>82</v>
      </c>
      <c r="AV285" s="13" t="s">
        <v>80</v>
      </c>
      <c r="AW285" s="13" t="s">
        <v>35</v>
      </c>
      <c r="AX285" s="13" t="s">
        <v>73</v>
      </c>
      <c r="AY285" s="208" t="s">
        <v>159</v>
      </c>
    </row>
    <row r="286" spans="1:65" s="14" customFormat="1" ht="11.25">
      <c r="B286" s="209"/>
      <c r="C286" s="210"/>
      <c r="D286" s="192" t="s">
        <v>172</v>
      </c>
      <c r="E286" s="211" t="s">
        <v>19</v>
      </c>
      <c r="F286" s="212" t="s">
        <v>822</v>
      </c>
      <c r="G286" s="210"/>
      <c r="H286" s="213">
        <v>33.372</v>
      </c>
      <c r="I286" s="214"/>
      <c r="J286" s="210"/>
      <c r="K286" s="210"/>
      <c r="L286" s="215"/>
      <c r="M286" s="216"/>
      <c r="N286" s="217"/>
      <c r="O286" s="217"/>
      <c r="P286" s="217"/>
      <c r="Q286" s="217"/>
      <c r="R286" s="217"/>
      <c r="S286" s="217"/>
      <c r="T286" s="218"/>
      <c r="AT286" s="219" t="s">
        <v>172</v>
      </c>
      <c r="AU286" s="219" t="s">
        <v>82</v>
      </c>
      <c r="AV286" s="14" t="s">
        <v>82</v>
      </c>
      <c r="AW286" s="14" t="s">
        <v>35</v>
      </c>
      <c r="AX286" s="14" t="s">
        <v>73</v>
      </c>
      <c r="AY286" s="219" t="s">
        <v>159</v>
      </c>
    </row>
    <row r="287" spans="1:65" s="15" customFormat="1" ht="11.25">
      <c r="B287" s="220"/>
      <c r="C287" s="221"/>
      <c r="D287" s="192" t="s">
        <v>172</v>
      </c>
      <c r="E287" s="222" t="s">
        <v>19</v>
      </c>
      <c r="F287" s="223" t="s">
        <v>175</v>
      </c>
      <c r="G287" s="221"/>
      <c r="H287" s="224">
        <v>33.372</v>
      </c>
      <c r="I287" s="225"/>
      <c r="J287" s="221"/>
      <c r="K287" s="221"/>
      <c r="L287" s="226"/>
      <c r="M287" s="227"/>
      <c r="N287" s="228"/>
      <c r="O287" s="228"/>
      <c r="P287" s="228"/>
      <c r="Q287" s="228"/>
      <c r="R287" s="228"/>
      <c r="S287" s="228"/>
      <c r="T287" s="229"/>
      <c r="AT287" s="230" t="s">
        <v>172</v>
      </c>
      <c r="AU287" s="230" t="s">
        <v>82</v>
      </c>
      <c r="AV287" s="15" t="s">
        <v>166</v>
      </c>
      <c r="AW287" s="15" t="s">
        <v>35</v>
      </c>
      <c r="AX287" s="15" t="s">
        <v>80</v>
      </c>
      <c r="AY287" s="230" t="s">
        <v>159</v>
      </c>
    </row>
    <row r="288" spans="1:65" s="2" customFormat="1" ht="24.2" customHeight="1">
      <c r="A288" s="35"/>
      <c r="B288" s="36"/>
      <c r="C288" s="179" t="s">
        <v>463</v>
      </c>
      <c r="D288" s="179" t="s">
        <v>161</v>
      </c>
      <c r="E288" s="180" t="s">
        <v>391</v>
      </c>
      <c r="F288" s="181" t="s">
        <v>392</v>
      </c>
      <c r="G288" s="182" t="s">
        <v>202</v>
      </c>
      <c r="H288" s="183">
        <v>45.521000000000001</v>
      </c>
      <c r="I288" s="184"/>
      <c r="J288" s="185">
        <f>ROUND(I288*H288,2)</f>
        <v>0</v>
      </c>
      <c r="K288" s="181" t="s">
        <v>165</v>
      </c>
      <c r="L288" s="40"/>
      <c r="M288" s="186" t="s">
        <v>19</v>
      </c>
      <c r="N288" s="187" t="s">
        <v>44</v>
      </c>
      <c r="O288" s="65"/>
      <c r="P288" s="188">
        <f>O288*H288</f>
        <v>0</v>
      </c>
      <c r="Q288" s="188">
        <v>0.37175000000000002</v>
      </c>
      <c r="R288" s="188">
        <f>Q288*H288</f>
        <v>16.922431750000001</v>
      </c>
      <c r="S288" s="188">
        <v>0</v>
      </c>
      <c r="T288" s="189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90" t="s">
        <v>166</v>
      </c>
      <c r="AT288" s="190" t="s">
        <v>161</v>
      </c>
      <c r="AU288" s="190" t="s">
        <v>82</v>
      </c>
      <c r="AY288" s="18" t="s">
        <v>159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8" t="s">
        <v>80</v>
      </c>
      <c r="BK288" s="191">
        <f>ROUND(I288*H288,2)</f>
        <v>0</v>
      </c>
      <c r="BL288" s="18" t="s">
        <v>166</v>
      </c>
      <c r="BM288" s="190" t="s">
        <v>823</v>
      </c>
    </row>
    <row r="289" spans="1:65" s="2" customFormat="1" ht="19.5">
      <c r="A289" s="35"/>
      <c r="B289" s="36"/>
      <c r="C289" s="37"/>
      <c r="D289" s="192" t="s">
        <v>168</v>
      </c>
      <c r="E289" s="37"/>
      <c r="F289" s="193" t="s">
        <v>394</v>
      </c>
      <c r="G289" s="37"/>
      <c r="H289" s="37"/>
      <c r="I289" s="194"/>
      <c r="J289" s="37"/>
      <c r="K289" s="37"/>
      <c r="L289" s="40"/>
      <c r="M289" s="195"/>
      <c r="N289" s="196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168</v>
      </c>
      <c r="AU289" s="18" t="s">
        <v>82</v>
      </c>
    </row>
    <row r="290" spans="1:65" s="2" customFormat="1" ht="11.25">
      <c r="A290" s="35"/>
      <c r="B290" s="36"/>
      <c r="C290" s="37"/>
      <c r="D290" s="197" t="s">
        <v>170</v>
      </c>
      <c r="E290" s="37"/>
      <c r="F290" s="198" t="s">
        <v>395</v>
      </c>
      <c r="G290" s="37"/>
      <c r="H290" s="37"/>
      <c r="I290" s="194"/>
      <c r="J290" s="37"/>
      <c r="K290" s="37"/>
      <c r="L290" s="40"/>
      <c r="M290" s="195"/>
      <c r="N290" s="196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170</v>
      </c>
      <c r="AU290" s="18" t="s">
        <v>82</v>
      </c>
    </row>
    <row r="291" spans="1:65" s="13" customFormat="1" ht="22.5">
      <c r="B291" s="199"/>
      <c r="C291" s="200"/>
      <c r="D291" s="192" t="s">
        <v>172</v>
      </c>
      <c r="E291" s="201" t="s">
        <v>19</v>
      </c>
      <c r="F291" s="202" t="s">
        <v>396</v>
      </c>
      <c r="G291" s="200"/>
      <c r="H291" s="201" t="s">
        <v>19</v>
      </c>
      <c r="I291" s="203"/>
      <c r="J291" s="200"/>
      <c r="K291" s="200"/>
      <c r="L291" s="204"/>
      <c r="M291" s="205"/>
      <c r="N291" s="206"/>
      <c r="O291" s="206"/>
      <c r="P291" s="206"/>
      <c r="Q291" s="206"/>
      <c r="R291" s="206"/>
      <c r="S291" s="206"/>
      <c r="T291" s="207"/>
      <c r="AT291" s="208" t="s">
        <v>172</v>
      </c>
      <c r="AU291" s="208" t="s">
        <v>82</v>
      </c>
      <c r="AV291" s="13" t="s">
        <v>80</v>
      </c>
      <c r="AW291" s="13" t="s">
        <v>35</v>
      </c>
      <c r="AX291" s="13" t="s">
        <v>73</v>
      </c>
      <c r="AY291" s="208" t="s">
        <v>159</v>
      </c>
    </row>
    <row r="292" spans="1:65" s="14" customFormat="1" ht="11.25">
      <c r="B292" s="209"/>
      <c r="C292" s="210"/>
      <c r="D292" s="192" t="s">
        <v>172</v>
      </c>
      <c r="E292" s="211" t="s">
        <v>19</v>
      </c>
      <c r="F292" s="212" t="s">
        <v>824</v>
      </c>
      <c r="G292" s="210"/>
      <c r="H292" s="213">
        <v>24.766999999999999</v>
      </c>
      <c r="I292" s="214"/>
      <c r="J292" s="210"/>
      <c r="K292" s="210"/>
      <c r="L292" s="215"/>
      <c r="M292" s="216"/>
      <c r="N292" s="217"/>
      <c r="O292" s="217"/>
      <c r="P292" s="217"/>
      <c r="Q292" s="217"/>
      <c r="R292" s="217"/>
      <c r="S292" s="217"/>
      <c r="T292" s="218"/>
      <c r="AT292" s="219" t="s">
        <v>172</v>
      </c>
      <c r="AU292" s="219" t="s">
        <v>82</v>
      </c>
      <c r="AV292" s="14" t="s">
        <v>82</v>
      </c>
      <c r="AW292" s="14" t="s">
        <v>35</v>
      </c>
      <c r="AX292" s="14" t="s">
        <v>73</v>
      </c>
      <c r="AY292" s="219" t="s">
        <v>159</v>
      </c>
    </row>
    <row r="293" spans="1:65" s="14" customFormat="1" ht="11.25">
      <c r="B293" s="209"/>
      <c r="C293" s="210"/>
      <c r="D293" s="192" t="s">
        <v>172</v>
      </c>
      <c r="E293" s="211" t="s">
        <v>19</v>
      </c>
      <c r="F293" s="212" t="s">
        <v>825</v>
      </c>
      <c r="G293" s="210"/>
      <c r="H293" s="213">
        <v>20.754000000000001</v>
      </c>
      <c r="I293" s="214"/>
      <c r="J293" s="210"/>
      <c r="K293" s="210"/>
      <c r="L293" s="215"/>
      <c r="M293" s="216"/>
      <c r="N293" s="217"/>
      <c r="O293" s="217"/>
      <c r="P293" s="217"/>
      <c r="Q293" s="217"/>
      <c r="R293" s="217"/>
      <c r="S293" s="217"/>
      <c r="T293" s="218"/>
      <c r="AT293" s="219" t="s">
        <v>172</v>
      </c>
      <c r="AU293" s="219" t="s">
        <v>82</v>
      </c>
      <c r="AV293" s="14" t="s">
        <v>82</v>
      </c>
      <c r="AW293" s="14" t="s">
        <v>35</v>
      </c>
      <c r="AX293" s="14" t="s">
        <v>73</v>
      </c>
      <c r="AY293" s="219" t="s">
        <v>159</v>
      </c>
    </row>
    <row r="294" spans="1:65" s="15" customFormat="1" ht="11.25">
      <c r="B294" s="220"/>
      <c r="C294" s="221"/>
      <c r="D294" s="192" t="s">
        <v>172</v>
      </c>
      <c r="E294" s="222" t="s">
        <v>19</v>
      </c>
      <c r="F294" s="223" t="s">
        <v>175</v>
      </c>
      <c r="G294" s="221"/>
      <c r="H294" s="224">
        <v>45.521000000000001</v>
      </c>
      <c r="I294" s="225"/>
      <c r="J294" s="221"/>
      <c r="K294" s="221"/>
      <c r="L294" s="226"/>
      <c r="M294" s="227"/>
      <c r="N294" s="228"/>
      <c r="O294" s="228"/>
      <c r="P294" s="228"/>
      <c r="Q294" s="228"/>
      <c r="R294" s="228"/>
      <c r="S294" s="228"/>
      <c r="T294" s="229"/>
      <c r="AT294" s="230" t="s">
        <v>172</v>
      </c>
      <c r="AU294" s="230" t="s">
        <v>82</v>
      </c>
      <c r="AV294" s="15" t="s">
        <v>166</v>
      </c>
      <c r="AW294" s="15" t="s">
        <v>35</v>
      </c>
      <c r="AX294" s="15" t="s">
        <v>80</v>
      </c>
      <c r="AY294" s="230" t="s">
        <v>159</v>
      </c>
    </row>
    <row r="295" spans="1:65" s="2" customFormat="1" ht="24.2" customHeight="1">
      <c r="A295" s="35"/>
      <c r="B295" s="36"/>
      <c r="C295" s="179" t="s">
        <v>468</v>
      </c>
      <c r="D295" s="179" t="s">
        <v>161</v>
      </c>
      <c r="E295" s="180" t="s">
        <v>400</v>
      </c>
      <c r="F295" s="181" t="s">
        <v>401</v>
      </c>
      <c r="G295" s="182" t="s">
        <v>202</v>
      </c>
      <c r="H295" s="183">
        <v>28.215</v>
      </c>
      <c r="I295" s="184"/>
      <c r="J295" s="185">
        <f>ROUND(I295*H295,2)</f>
        <v>0</v>
      </c>
      <c r="K295" s="181" t="s">
        <v>165</v>
      </c>
      <c r="L295" s="40"/>
      <c r="M295" s="186" t="s">
        <v>19</v>
      </c>
      <c r="N295" s="187" t="s">
        <v>44</v>
      </c>
      <c r="O295" s="65"/>
      <c r="P295" s="188">
        <f>O295*H295</f>
        <v>0</v>
      </c>
      <c r="Q295" s="188">
        <v>0.82326999999999995</v>
      </c>
      <c r="R295" s="188">
        <f>Q295*H295</f>
        <v>23.228563049999998</v>
      </c>
      <c r="S295" s="188">
        <v>0</v>
      </c>
      <c r="T295" s="189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0" t="s">
        <v>166</v>
      </c>
      <c r="AT295" s="190" t="s">
        <v>161</v>
      </c>
      <c r="AU295" s="190" t="s">
        <v>82</v>
      </c>
      <c r="AY295" s="18" t="s">
        <v>159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8" t="s">
        <v>80</v>
      </c>
      <c r="BK295" s="191">
        <f>ROUND(I295*H295,2)</f>
        <v>0</v>
      </c>
      <c r="BL295" s="18" t="s">
        <v>166</v>
      </c>
      <c r="BM295" s="190" t="s">
        <v>826</v>
      </c>
    </row>
    <row r="296" spans="1:65" s="2" customFormat="1" ht="19.5">
      <c r="A296" s="35"/>
      <c r="B296" s="36"/>
      <c r="C296" s="37"/>
      <c r="D296" s="192" t="s">
        <v>168</v>
      </c>
      <c r="E296" s="37"/>
      <c r="F296" s="193" t="s">
        <v>403</v>
      </c>
      <c r="G296" s="37"/>
      <c r="H296" s="37"/>
      <c r="I296" s="194"/>
      <c r="J296" s="37"/>
      <c r="K296" s="37"/>
      <c r="L296" s="40"/>
      <c r="M296" s="195"/>
      <c r="N296" s="196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168</v>
      </c>
      <c r="AU296" s="18" t="s">
        <v>82</v>
      </c>
    </row>
    <row r="297" spans="1:65" s="2" customFormat="1" ht="11.25">
      <c r="A297" s="35"/>
      <c r="B297" s="36"/>
      <c r="C297" s="37"/>
      <c r="D297" s="197" t="s">
        <v>170</v>
      </c>
      <c r="E297" s="37"/>
      <c r="F297" s="198" t="s">
        <v>404</v>
      </c>
      <c r="G297" s="37"/>
      <c r="H297" s="37"/>
      <c r="I297" s="194"/>
      <c r="J297" s="37"/>
      <c r="K297" s="37"/>
      <c r="L297" s="40"/>
      <c r="M297" s="195"/>
      <c r="N297" s="196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170</v>
      </c>
      <c r="AU297" s="18" t="s">
        <v>82</v>
      </c>
    </row>
    <row r="298" spans="1:65" s="13" customFormat="1" ht="33.75">
      <c r="B298" s="199"/>
      <c r="C298" s="200"/>
      <c r="D298" s="192" t="s">
        <v>172</v>
      </c>
      <c r="E298" s="201" t="s">
        <v>19</v>
      </c>
      <c r="F298" s="202" t="s">
        <v>405</v>
      </c>
      <c r="G298" s="200"/>
      <c r="H298" s="201" t="s">
        <v>19</v>
      </c>
      <c r="I298" s="203"/>
      <c r="J298" s="200"/>
      <c r="K298" s="200"/>
      <c r="L298" s="204"/>
      <c r="M298" s="205"/>
      <c r="N298" s="206"/>
      <c r="O298" s="206"/>
      <c r="P298" s="206"/>
      <c r="Q298" s="206"/>
      <c r="R298" s="206"/>
      <c r="S298" s="206"/>
      <c r="T298" s="207"/>
      <c r="AT298" s="208" t="s">
        <v>172</v>
      </c>
      <c r="AU298" s="208" t="s">
        <v>82</v>
      </c>
      <c r="AV298" s="13" t="s">
        <v>80</v>
      </c>
      <c r="AW298" s="13" t="s">
        <v>35</v>
      </c>
      <c r="AX298" s="13" t="s">
        <v>73</v>
      </c>
      <c r="AY298" s="208" t="s">
        <v>159</v>
      </c>
    </row>
    <row r="299" spans="1:65" s="14" customFormat="1" ht="11.25">
      <c r="B299" s="209"/>
      <c r="C299" s="210"/>
      <c r="D299" s="192" t="s">
        <v>172</v>
      </c>
      <c r="E299" s="211" t="s">
        <v>19</v>
      </c>
      <c r="F299" s="212" t="s">
        <v>827</v>
      </c>
      <c r="G299" s="210"/>
      <c r="H299" s="213">
        <v>15.627000000000001</v>
      </c>
      <c r="I299" s="214"/>
      <c r="J299" s="210"/>
      <c r="K299" s="210"/>
      <c r="L299" s="215"/>
      <c r="M299" s="216"/>
      <c r="N299" s="217"/>
      <c r="O299" s="217"/>
      <c r="P299" s="217"/>
      <c r="Q299" s="217"/>
      <c r="R299" s="217"/>
      <c r="S299" s="217"/>
      <c r="T299" s="218"/>
      <c r="AT299" s="219" t="s">
        <v>172</v>
      </c>
      <c r="AU299" s="219" t="s">
        <v>82</v>
      </c>
      <c r="AV299" s="14" t="s">
        <v>82</v>
      </c>
      <c r="AW299" s="14" t="s">
        <v>35</v>
      </c>
      <c r="AX299" s="14" t="s">
        <v>73</v>
      </c>
      <c r="AY299" s="219" t="s">
        <v>159</v>
      </c>
    </row>
    <row r="300" spans="1:65" s="14" customFormat="1" ht="11.25">
      <c r="B300" s="209"/>
      <c r="C300" s="210"/>
      <c r="D300" s="192" t="s">
        <v>172</v>
      </c>
      <c r="E300" s="211" t="s">
        <v>19</v>
      </c>
      <c r="F300" s="212" t="s">
        <v>828</v>
      </c>
      <c r="G300" s="210"/>
      <c r="H300" s="213">
        <v>12.587999999999999</v>
      </c>
      <c r="I300" s="214"/>
      <c r="J300" s="210"/>
      <c r="K300" s="210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172</v>
      </c>
      <c r="AU300" s="219" t="s">
        <v>82</v>
      </c>
      <c r="AV300" s="14" t="s">
        <v>82</v>
      </c>
      <c r="AW300" s="14" t="s">
        <v>35</v>
      </c>
      <c r="AX300" s="14" t="s">
        <v>73</v>
      </c>
      <c r="AY300" s="219" t="s">
        <v>159</v>
      </c>
    </row>
    <row r="301" spans="1:65" s="15" customFormat="1" ht="11.25">
      <c r="B301" s="220"/>
      <c r="C301" s="221"/>
      <c r="D301" s="192" t="s">
        <v>172</v>
      </c>
      <c r="E301" s="222" t="s">
        <v>19</v>
      </c>
      <c r="F301" s="223" t="s">
        <v>175</v>
      </c>
      <c r="G301" s="221"/>
      <c r="H301" s="224">
        <v>28.215</v>
      </c>
      <c r="I301" s="225"/>
      <c r="J301" s="221"/>
      <c r="K301" s="221"/>
      <c r="L301" s="226"/>
      <c r="M301" s="227"/>
      <c r="N301" s="228"/>
      <c r="O301" s="228"/>
      <c r="P301" s="228"/>
      <c r="Q301" s="228"/>
      <c r="R301" s="228"/>
      <c r="S301" s="228"/>
      <c r="T301" s="229"/>
      <c r="AT301" s="230" t="s">
        <v>172</v>
      </c>
      <c r="AU301" s="230" t="s">
        <v>82</v>
      </c>
      <c r="AV301" s="15" t="s">
        <v>166</v>
      </c>
      <c r="AW301" s="15" t="s">
        <v>35</v>
      </c>
      <c r="AX301" s="15" t="s">
        <v>80</v>
      </c>
      <c r="AY301" s="230" t="s">
        <v>159</v>
      </c>
    </row>
    <row r="302" spans="1:65" s="2" customFormat="1" ht="24.2" customHeight="1">
      <c r="A302" s="35"/>
      <c r="B302" s="36"/>
      <c r="C302" s="179" t="s">
        <v>479</v>
      </c>
      <c r="D302" s="179" t="s">
        <v>161</v>
      </c>
      <c r="E302" s="180" t="s">
        <v>409</v>
      </c>
      <c r="F302" s="181" t="s">
        <v>410</v>
      </c>
      <c r="G302" s="182" t="s">
        <v>202</v>
      </c>
      <c r="H302" s="183">
        <v>28.215</v>
      </c>
      <c r="I302" s="184"/>
      <c r="J302" s="185">
        <f>ROUND(I302*H302,2)</f>
        <v>0</v>
      </c>
      <c r="K302" s="181" t="s">
        <v>165</v>
      </c>
      <c r="L302" s="40"/>
      <c r="M302" s="186" t="s">
        <v>19</v>
      </c>
      <c r="N302" s="187" t="s">
        <v>44</v>
      </c>
      <c r="O302" s="65"/>
      <c r="P302" s="188">
        <f>O302*H302</f>
        <v>0</v>
      </c>
      <c r="Q302" s="188">
        <v>7.1999999999999995E-2</v>
      </c>
      <c r="R302" s="188">
        <f>Q302*H302</f>
        <v>2.0314799999999997</v>
      </c>
      <c r="S302" s="188">
        <v>0</v>
      </c>
      <c r="T302" s="189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90" t="s">
        <v>166</v>
      </c>
      <c r="AT302" s="190" t="s">
        <v>161</v>
      </c>
      <c r="AU302" s="190" t="s">
        <v>82</v>
      </c>
      <c r="AY302" s="18" t="s">
        <v>159</v>
      </c>
      <c r="BE302" s="191">
        <f>IF(N302="základní",J302,0)</f>
        <v>0</v>
      </c>
      <c r="BF302" s="191">
        <f>IF(N302="snížená",J302,0)</f>
        <v>0</v>
      </c>
      <c r="BG302" s="191">
        <f>IF(N302="zákl. přenesená",J302,0)</f>
        <v>0</v>
      </c>
      <c r="BH302" s="191">
        <f>IF(N302="sníž. přenesená",J302,0)</f>
        <v>0</v>
      </c>
      <c r="BI302" s="191">
        <f>IF(N302="nulová",J302,0)</f>
        <v>0</v>
      </c>
      <c r="BJ302" s="18" t="s">
        <v>80</v>
      </c>
      <c r="BK302" s="191">
        <f>ROUND(I302*H302,2)</f>
        <v>0</v>
      </c>
      <c r="BL302" s="18" t="s">
        <v>166</v>
      </c>
      <c r="BM302" s="190" t="s">
        <v>829</v>
      </c>
    </row>
    <row r="303" spans="1:65" s="2" customFormat="1" ht="29.25">
      <c r="A303" s="35"/>
      <c r="B303" s="36"/>
      <c r="C303" s="37"/>
      <c r="D303" s="192" t="s">
        <v>168</v>
      </c>
      <c r="E303" s="37"/>
      <c r="F303" s="193" t="s">
        <v>412</v>
      </c>
      <c r="G303" s="37"/>
      <c r="H303" s="37"/>
      <c r="I303" s="194"/>
      <c r="J303" s="37"/>
      <c r="K303" s="37"/>
      <c r="L303" s="40"/>
      <c r="M303" s="195"/>
      <c r="N303" s="196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168</v>
      </c>
      <c r="AU303" s="18" t="s">
        <v>82</v>
      </c>
    </row>
    <row r="304" spans="1:65" s="2" customFormat="1" ht="11.25">
      <c r="A304" s="35"/>
      <c r="B304" s="36"/>
      <c r="C304" s="37"/>
      <c r="D304" s="197" t="s">
        <v>170</v>
      </c>
      <c r="E304" s="37"/>
      <c r="F304" s="198" t="s">
        <v>413</v>
      </c>
      <c r="G304" s="37"/>
      <c r="H304" s="37"/>
      <c r="I304" s="194"/>
      <c r="J304" s="37"/>
      <c r="K304" s="37"/>
      <c r="L304" s="40"/>
      <c r="M304" s="195"/>
      <c r="N304" s="196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170</v>
      </c>
      <c r="AU304" s="18" t="s">
        <v>82</v>
      </c>
    </row>
    <row r="305" spans="1:65" s="12" customFormat="1" ht="22.9" customHeight="1">
      <c r="B305" s="163"/>
      <c r="C305" s="164"/>
      <c r="D305" s="165" t="s">
        <v>72</v>
      </c>
      <c r="E305" s="177" t="s">
        <v>208</v>
      </c>
      <c r="F305" s="177" t="s">
        <v>830</v>
      </c>
      <c r="G305" s="164"/>
      <c r="H305" s="164"/>
      <c r="I305" s="167"/>
      <c r="J305" s="178">
        <f>BK305</f>
        <v>0</v>
      </c>
      <c r="K305" s="164"/>
      <c r="L305" s="169"/>
      <c r="M305" s="170"/>
      <c r="N305" s="171"/>
      <c r="O305" s="171"/>
      <c r="P305" s="172">
        <f>SUM(P306:P311)</f>
        <v>0</v>
      </c>
      <c r="Q305" s="171"/>
      <c r="R305" s="172">
        <f>SUM(R306:R311)</f>
        <v>1.5959999999999998E-2</v>
      </c>
      <c r="S305" s="171"/>
      <c r="T305" s="173">
        <f>SUM(T306:T311)</f>
        <v>0</v>
      </c>
      <c r="AR305" s="174" t="s">
        <v>80</v>
      </c>
      <c r="AT305" s="175" t="s">
        <v>72</v>
      </c>
      <c r="AU305" s="175" t="s">
        <v>80</v>
      </c>
      <c r="AY305" s="174" t="s">
        <v>159</v>
      </c>
      <c r="BK305" s="176">
        <f>SUM(BK306:BK311)</f>
        <v>0</v>
      </c>
    </row>
    <row r="306" spans="1:65" s="2" customFormat="1" ht="24.2" customHeight="1">
      <c r="A306" s="35"/>
      <c r="B306" s="36"/>
      <c r="C306" s="179" t="s">
        <v>489</v>
      </c>
      <c r="D306" s="179" t="s">
        <v>161</v>
      </c>
      <c r="E306" s="180" t="s">
        <v>831</v>
      </c>
      <c r="F306" s="181" t="s">
        <v>832</v>
      </c>
      <c r="G306" s="182" t="s">
        <v>202</v>
      </c>
      <c r="H306" s="183">
        <v>0.42</v>
      </c>
      <c r="I306" s="184"/>
      <c r="J306" s="185">
        <f>ROUND(I306*H306,2)</f>
        <v>0</v>
      </c>
      <c r="K306" s="181" t="s">
        <v>165</v>
      </c>
      <c r="L306" s="40"/>
      <c r="M306" s="186" t="s">
        <v>19</v>
      </c>
      <c r="N306" s="187" t="s">
        <v>44</v>
      </c>
      <c r="O306" s="65"/>
      <c r="P306" s="188">
        <f>O306*H306</f>
        <v>0</v>
      </c>
      <c r="Q306" s="188">
        <v>3.7999999999999999E-2</v>
      </c>
      <c r="R306" s="188">
        <f>Q306*H306</f>
        <v>1.5959999999999998E-2</v>
      </c>
      <c r="S306" s="188">
        <v>0</v>
      </c>
      <c r="T306" s="189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90" t="s">
        <v>166</v>
      </c>
      <c r="AT306" s="190" t="s">
        <v>161</v>
      </c>
      <c r="AU306" s="190" t="s">
        <v>82</v>
      </c>
      <c r="AY306" s="18" t="s">
        <v>159</v>
      </c>
      <c r="BE306" s="191">
        <f>IF(N306="základní",J306,0)</f>
        <v>0</v>
      </c>
      <c r="BF306" s="191">
        <f>IF(N306="snížená",J306,0)</f>
        <v>0</v>
      </c>
      <c r="BG306" s="191">
        <f>IF(N306="zákl. přenesená",J306,0)</f>
        <v>0</v>
      </c>
      <c r="BH306" s="191">
        <f>IF(N306="sníž. přenesená",J306,0)</f>
        <v>0</v>
      </c>
      <c r="BI306" s="191">
        <f>IF(N306="nulová",J306,0)</f>
        <v>0</v>
      </c>
      <c r="BJ306" s="18" t="s">
        <v>80</v>
      </c>
      <c r="BK306" s="191">
        <f>ROUND(I306*H306,2)</f>
        <v>0</v>
      </c>
      <c r="BL306" s="18" t="s">
        <v>166</v>
      </c>
      <c r="BM306" s="190" t="s">
        <v>833</v>
      </c>
    </row>
    <row r="307" spans="1:65" s="2" customFormat="1" ht="29.25">
      <c r="A307" s="35"/>
      <c r="B307" s="36"/>
      <c r="C307" s="37"/>
      <c r="D307" s="192" t="s">
        <v>168</v>
      </c>
      <c r="E307" s="37"/>
      <c r="F307" s="193" t="s">
        <v>834</v>
      </c>
      <c r="G307" s="37"/>
      <c r="H307" s="37"/>
      <c r="I307" s="194"/>
      <c r="J307" s="37"/>
      <c r="K307" s="37"/>
      <c r="L307" s="40"/>
      <c r="M307" s="195"/>
      <c r="N307" s="196"/>
      <c r="O307" s="65"/>
      <c r="P307" s="65"/>
      <c r="Q307" s="65"/>
      <c r="R307" s="65"/>
      <c r="S307" s="65"/>
      <c r="T307" s="66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168</v>
      </c>
      <c r="AU307" s="18" t="s">
        <v>82</v>
      </c>
    </row>
    <row r="308" spans="1:65" s="2" customFormat="1" ht="11.25">
      <c r="A308" s="35"/>
      <c r="B308" s="36"/>
      <c r="C308" s="37"/>
      <c r="D308" s="197" t="s">
        <v>170</v>
      </c>
      <c r="E308" s="37"/>
      <c r="F308" s="198" t="s">
        <v>835</v>
      </c>
      <c r="G308" s="37"/>
      <c r="H308" s="37"/>
      <c r="I308" s="194"/>
      <c r="J308" s="37"/>
      <c r="K308" s="37"/>
      <c r="L308" s="40"/>
      <c r="M308" s="195"/>
      <c r="N308" s="196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170</v>
      </c>
      <c r="AU308" s="18" t="s">
        <v>82</v>
      </c>
    </row>
    <row r="309" spans="1:65" s="13" customFormat="1" ht="11.25">
      <c r="B309" s="199"/>
      <c r="C309" s="200"/>
      <c r="D309" s="192" t="s">
        <v>172</v>
      </c>
      <c r="E309" s="201" t="s">
        <v>19</v>
      </c>
      <c r="F309" s="202" t="s">
        <v>836</v>
      </c>
      <c r="G309" s="200"/>
      <c r="H309" s="201" t="s">
        <v>19</v>
      </c>
      <c r="I309" s="203"/>
      <c r="J309" s="200"/>
      <c r="K309" s="200"/>
      <c r="L309" s="204"/>
      <c r="M309" s="205"/>
      <c r="N309" s="206"/>
      <c r="O309" s="206"/>
      <c r="P309" s="206"/>
      <c r="Q309" s="206"/>
      <c r="R309" s="206"/>
      <c r="S309" s="206"/>
      <c r="T309" s="207"/>
      <c r="AT309" s="208" t="s">
        <v>172</v>
      </c>
      <c r="AU309" s="208" t="s">
        <v>82</v>
      </c>
      <c r="AV309" s="13" t="s">
        <v>80</v>
      </c>
      <c r="AW309" s="13" t="s">
        <v>35</v>
      </c>
      <c r="AX309" s="13" t="s">
        <v>73</v>
      </c>
      <c r="AY309" s="208" t="s">
        <v>159</v>
      </c>
    </row>
    <row r="310" spans="1:65" s="14" customFormat="1" ht="11.25">
      <c r="B310" s="209"/>
      <c r="C310" s="210"/>
      <c r="D310" s="192" t="s">
        <v>172</v>
      </c>
      <c r="E310" s="211" t="s">
        <v>19</v>
      </c>
      <c r="F310" s="212" t="s">
        <v>837</v>
      </c>
      <c r="G310" s="210"/>
      <c r="H310" s="213">
        <v>0.42</v>
      </c>
      <c r="I310" s="214"/>
      <c r="J310" s="210"/>
      <c r="K310" s="210"/>
      <c r="L310" s="215"/>
      <c r="M310" s="216"/>
      <c r="N310" s="217"/>
      <c r="O310" s="217"/>
      <c r="P310" s="217"/>
      <c r="Q310" s="217"/>
      <c r="R310" s="217"/>
      <c r="S310" s="217"/>
      <c r="T310" s="218"/>
      <c r="AT310" s="219" t="s">
        <v>172</v>
      </c>
      <c r="AU310" s="219" t="s">
        <v>82</v>
      </c>
      <c r="AV310" s="14" t="s">
        <v>82</v>
      </c>
      <c r="AW310" s="14" t="s">
        <v>35</v>
      </c>
      <c r="AX310" s="14" t="s">
        <v>73</v>
      </c>
      <c r="AY310" s="219" t="s">
        <v>159</v>
      </c>
    </row>
    <row r="311" spans="1:65" s="15" customFormat="1" ht="11.25">
      <c r="B311" s="220"/>
      <c r="C311" s="221"/>
      <c r="D311" s="192" t="s">
        <v>172</v>
      </c>
      <c r="E311" s="222" t="s">
        <v>19</v>
      </c>
      <c r="F311" s="223" t="s">
        <v>175</v>
      </c>
      <c r="G311" s="221"/>
      <c r="H311" s="224">
        <v>0.42</v>
      </c>
      <c r="I311" s="225"/>
      <c r="J311" s="221"/>
      <c r="K311" s="221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172</v>
      </c>
      <c r="AU311" s="230" t="s">
        <v>82</v>
      </c>
      <c r="AV311" s="15" t="s">
        <v>166</v>
      </c>
      <c r="AW311" s="15" t="s">
        <v>35</v>
      </c>
      <c r="AX311" s="15" t="s">
        <v>80</v>
      </c>
      <c r="AY311" s="230" t="s">
        <v>159</v>
      </c>
    </row>
    <row r="312" spans="1:65" s="12" customFormat="1" ht="22.9" customHeight="1">
      <c r="B312" s="163"/>
      <c r="C312" s="164"/>
      <c r="D312" s="165" t="s">
        <v>72</v>
      </c>
      <c r="E312" s="177" t="s">
        <v>231</v>
      </c>
      <c r="F312" s="177" t="s">
        <v>414</v>
      </c>
      <c r="G312" s="164"/>
      <c r="H312" s="164"/>
      <c r="I312" s="167"/>
      <c r="J312" s="178">
        <f>BK312</f>
        <v>0</v>
      </c>
      <c r="K312" s="164"/>
      <c r="L312" s="169"/>
      <c r="M312" s="170"/>
      <c r="N312" s="171"/>
      <c r="O312" s="171"/>
      <c r="P312" s="172">
        <f>SUM(P313:P377)</f>
        <v>0</v>
      </c>
      <c r="Q312" s="171"/>
      <c r="R312" s="172">
        <f>SUM(R313:R377)</f>
        <v>6.1787126900000002</v>
      </c>
      <c r="S312" s="171"/>
      <c r="T312" s="173">
        <f>SUM(T313:T377)</f>
        <v>51.683715000000007</v>
      </c>
      <c r="AR312" s="174" t="s">
        <v>80</v>
      </c>
      <c r="AT312" s="175" t="s">
        <v>72</v>
      </c>
      <c r="AU312" s="175" t="s">
        <v>80</v>
      </c>
      <c r="AY312" s="174" t="s">
        <v>159</v>
      </c>
      <c r="BK312" s="176">
        <f>SUM(BK313:BK377)</f>
        <v>0</v>
      </c>
    </row>
    <row r="313" spans="1:65" s="2" customFormat="1" ht="24.2" customHeight="1">
      <c r="A313" s="35"/>
      <c r="B313" s="36"/>
      <c r="C313" s="179" t="s">
        <v>495</v>
      </c>
      <c r="D313" s="179" t="s">
        <v>161</v>
      </c>
      <c r="E313" s="180" t="s">
        <v>424</v>
      </c>
      <c r="F313" s="181" t="s">
        <v>425</v>
      </c>
      <c r="G313" s="182" t="s">
        <v>164</v>
      </c>
      <c r="H313" s="183">
        <v>79.95</v>
      </c>
      <c r="I313" s="184"/>
      <c r="J313" s="185">
        <f>ROUND(I313*H313,2)</f>
        <v>0</v>
      </c>
      <c r="K313" s="181" t="s">
        <v>165</v>
      </c>
      <c r="L313" s="40"/>
      <c r="M313" s="186" t="s">
        <v>19</v>
      </c>
      <c r="N313" s="187" t="s">
        <v>44</v>
      </c>
      <c r="O313" s="65"/>
      <c r="P313" s="188">
        <f>O313*H313</f>
        <v>0</v>
      </c>
      <c r="Q313" s="188">
        <v>1.7000000000000001E-4</v>
      </c>
      <c r="R313" s="188">
        <f>Q313*H313</f>
        <v>1.3591500000000001E-2</v>
      </c>
      <c r="S313" s="188">
        <v>0</v>
      </c>
      <c r="T313" s="189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0" t="s">
        <v>166</v>
      </c>
      <c r="AT313" s="190" t="s">
        <v>161</v>
      </c>
      <c r="AU313" s="190" t="s">
        <v>82</v>
      </c>
      <c r="AY313" s="18" t="s">
        <v>159</v>
      </c>
      <c r="BE313" s="191">
        <f>IF(N313="základní",J313,0)</f>
        <v>0</v>
      </c>
      <c r="BF313" s="191">
        <f>IF(N313="snížená",J313,0)</f>
        <v>0</v>
      </c>
      <c r="BG313" s="191">
        <f>IF(N313="zákl. přenesená",J313,0)</f>
        <v>0</v>
      </c>
      <c r="BH313" s="191">
        <f>IF(N313="sníž. přenesená",J313,0)</f>
        <v>0</v>
      </c>
      <c r="BI313" s="191">
        <f>IF(N313="nulová",J313,0)</f>
        <v>0</v>
      </c>
      <c r="BJ313" s="18" t="s">
        <v>80</v>
      </c>
      <c r="BK313" s="191">
        <f>ROUND(I313*H313,2)</f>
        <v>0</v>
      </c>
      <c r="BL313" s="18" t="s">
        <v>166</v>
      </c>
      <c r="BM313" s="190" t="s">
        <v>838</v>
      </c>
    </row>
    <row r="314" spans="1:65" s="2" customFormat="1" ht="19.5">
      <c r="A314" s="35"/>
      <c r="B314" s="36"/>
      <c r="C314" s="37"/>
      <c r="D314" s="192" t="s">
        <v>168</v>
      </c>
      <c r="E314" s="37"/>
      <c r="F314" s="193" t="s">
        <v>427</v>
      </c>
      <c r="G314" s="37"/>
      <c r="H314" s="37"/>
      <c r="I314" s="194"/>
      <c r="J314" s="37"/>
      <c r="K314" s="37"/>
      <c r="L314" s="40"/>
      <c r="M314" s="195"/>
      <c r="N314" s="196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168</v>
      </c>
      <c r="AU314" s="18" t="s">
        <v>82</v>
      </c>
    </row>
    <row r="315" spans="1:65" s="2" customFormat="1" ht="11.25">
      <c r="A315" s="35"/>
      <c r="B315" s="36"/>
      <c r="C315" s="37"/>
      <c r="D315" s="197" t="s">
        <v>170</v>
      </c>
      <c r="E315" s="37"/>
      <c r="F315" s="198" t="s">
        <v>428</v>
      </c>
      <c r="G315" s="37"/>
      <c r="H315" s="37"/>
      <c r="I315" s="194"/>
      <c r="J315" s="37"/>
      <c r="K315" s="37"/>
      <c r="L315" s="40"/>
      <c r="M315" s="195"/>
      <c r="N315" s="196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170</v>
      </c>
      <c r="AU315" s="18" t="s">
        <v>82</v>
      </c>
    </row>
    <row r="316" spans="1:65" s="13" customFormat="1" ht="11.25">
      <c r="B316" s="199"/>
      <c r="C316" s="200"/>
      <c r="D316" s="192" t="s">
        <v>172</v>
      </c>
      <c r="E316" s="201" t="s">
        <v>19</v>
      </c>
      <c r="F316" s="202" t="s">
        <v>429</v>
      </c>
      <c r="G316" s="200"/>
      <c r="H316" s="201" t="s">
        <v>19</v>
      </c>
      <c r="I316" s="203"/>
      <c r="J316" s="200"/>
      <c r="K316" s="200"/>
      <c r="L316" s="204"/>
      <c r="M316" s="205"/>
      <c r="N316" s="206"/>
      <c r="O316" s="206"/>
      <c r="P316" s="206"/>
      <c r="Q316" s="206"/>
      <c r="R316" s="206"/>
      <c r="S316" s="206"/>
      <c r="T316" s="207"/>
      <c r="AT316" s="208" t="s">
        <v>172</v>
      </c>
      <c r="AU316" s="208" t="s">
        <v>82</v>
      </c>
      <c r="AV316" s="13" t="s">
        <v>80</v>
      </c>
      <c r="AW316" s="13" t="s">
        <v>35</v>
      </c>
      <c r="AX316" s="13" t="s">
        <v>73</v>
      </c>
      <c r="AY316" s="208" t="s">
        <v>159</v>
      </c>
    </row>
    <row r="317" spans="1:65" s="13" customFormat="1" ht="11.25">
      <c r="B317" s="199"/>
      <c r="C317" s="200"/>
      <c r="D317" s="192" t="s">
        <v>172</v>
      </c>
      <c r="E317" s="201" t="s">
        <v>19</v>
      </c>
      <c r="F317" s="202" t="s">
        <v>430</v>
      </c>
      <c r="G317" s="200"/>
      <c r="H317" s="201" t="s">
        <v>19</v>
      </c>
      <c r="I317" s="203"/>
      <c r="J317" s="200"/>
      <c r="K317" s="200"/>
      <c r="L317" s="204"/>
      <c r="M317" s="205"/>
      <c r="N317" s="206"/>
      <c r="O317" s="206"/>
      <c r="P317" s="206"/>
      <c r="Q317" s="206"/>
      <c r="R317" s="206"/>
      <c r="S317" s="206"/>
      <c r="T317" s="207"/>
      <c r="AT317" s="208" t="s">
        <v>172</v>
      </c>
      <c r="AU317" s="208" t="s">
        <v>82</v>
      </c>
      <c r="AV317" s="13" t="s">
        <v>80</v>
      </c>
      <c r="AW317" s="13" t="s">
        <v>35</v>
      </c>
      <c r="AX317" s="13" t="s">
        <v>73</v>
      </c>
      <c r="AY317" s="208" t="s">
        <v>159</v>
      </c>
    </row>
    <row r="318" spans="1:65" s="14" customFormat="1" ht="11.25">
      <c r="B318" s="209"/>
      <c r="C318" s="210"/>
      <c r="D318" s="192" t="s">
        <v>172</v>
      </c>
      <c r="E318" s="211" t="s">
        <v>19</v>
      </c>
      <c r="F318" s="212" t="s">
        <v>839</v>
      </c>
      <c r="G318" s="210"/>
      <c r="H318" s="213">
        <v>68.400000000000006</v>
      </c>
      <c r="I318" s="214"/>
      <c r="J318" s="210"/>
      <c r="K318" s="210"/>
      <c r="L318" s="215"/>
      <c r="M318" s="216"/>
      <c r="N318" s="217"/>
      <c r="O318" s="217"/>
      <c r="P318" s="217"/>
      <c r="Q318" s="217"/>
      <c r="R318" s="217"/>
      <c r="S318" s="217"/>
      <c r="T318" s="218"/>
      <c r="AT318" s="219" t="s">
        <v>172</v>
      </c>
      <c r="AU318" s="219" t="s">
        <v>82</v>
      </c>
      <c r="AV318" s="14" t="s">
        <v>82</v>
      </c>
      <c r="AW318" s="14" t="s">
        <v>35</v>
      </c>
      <c r="AX318" s="14" t="s">
        <v>73</v>
      </c>
      <c r="AY318" s="219" t="s">
        <v>159</v>
      </c>
    </row>
    <row r="319" spans="1:65" s="13" customFormat="1" ht="11.25">
      <c r="B319" s="199"/>
      <c r="C319" s="200"/>
      <c r="D319" s="192" t="s">
        <v>172</v>
      </c>
      <c r="E319" s="201" t="s">
        <v>19</v>
      </c>
      <c r="F319" s="202" t="s">
        <v>432</v>
      </c>
      <c r="G319" s="200"/>
      <c r="H319" s="201" t="s">
        <v>19</v>
      </c>
      <c r="I319" s="203"/>
      <c r="J319" s="200"/>
      <c r="K319" s="200"/>
      <c r="L319" s="204"/>
      <c r="M319" s="205"/>
      <c r="N319" s="206"/>
      <c r="O319" s="206"/>
      <c r="P319" s="206"/>
      <c r="Q319" s="206"/>
      <c r="R319" s="206"/>
      <c r="S319" s="206"/>
      <c r="T319" s="207"/>
      <c r="AT319" s="208" t="s">
        <v>172</v>
      </c>
      <c r="AU319" s="208" t="s">
        <v>82</v>
      </c>
      <c r="AV319" s="13" t="s">
        <v>80</v>
      </c>
      <c r="AW319" s="13" t="s">
        <v>35</v>
      </c>
      <c r="AX319" s="13" t="s">
        <v>73</v>
      </c>
      <c r="AY319" s="208" t="s">
        <v>159</v>
      </c>
    </row>
    <row r="320" spans="1:65" s="14" customFormat="1" ht="11.25">
      <c r="B320" s="209"/>
      <c r="C320" s="210"/>
      <c r="D320" s="192" t="s">
        <v>172</v>
      </c>
      <c r="E320" s="211" t="s">
        <v>19</v>
      </c>
      <c r="F320" s="212" t="s">
        <v>840</v>
      </c>
      <c r="G320" s="210"/>
      <c r="H320" s="213">
        <v>10.56</v>
      </c>
      <c r="I320" s="214"/>
      <c r="J320" s="210"/>
      <c r="K320" s="210"/>
      <c r="L320" s="215"/>
      <c r="M320" s="216"/>
      <c r="N320" s="217"/>
      <c r="O320" s="217"/>
      <c r="P320" s="217"/>
      <c r="Q320" s="217"/>
      <c r="R320" s="217"/>
      <c r="S320" s="217"/>
      <c r="T320" s="218"/>
      <c r="AT320" s="219" t="s">
        <v>172</v>
      </c>
      <c r="AU320" s="219" t="s">
        <v>82</v>
      </c>
      <c r="AV320" s="14" t="s">
        <v>82</v>
      </c>
      <c r="AW320" s="14" t="s">
        <v>35</v>
      </c>
      <c r="AX320" s="14" t="s">
        <v>73</v>
      </c>
      <c r="AY320" s="219" t="s">
        <v>159</v>
      </c>
    </row>
    <row r="321" spans="1:65" s="13" customFormat="1" ht="11.25">
      <c r="B321" s="199"/>
      <c r="C321" s="200"/>
      <c r="D321" s="192" t="s">
        <v>172</v>
      </c>
      <c r="E321" s="201" t="s">
        <v>19</v>
      </c>
      <c r="F321" s="202" t="s">
        <v>434</v>
      </c>
      <c r="G321" s="200"/>
      <c r="H321" s="201" t="s">
        <v>19</v>
      </c>
      <c r="I321" s="203"/>
      <c r="J321" s="200"/>
      <c r="K321" s="200"/>
      <c r="L321" s="204"/>
      <c r="M321" s="205"/>
      <c r="N321" s="206"/>
      <c r="O321" s="206"/>
      <c r="P321" s="206"/>
      <c r="Q321" s="206"/>
      <c r="R321" s="206"/>
      <c r="S321" s="206"/>
      <c r="T321" s="207"/>
      <c r="AT321" s="208" t="s">
        <v>172</v>
      </c>
      <c r="AU321" s="208" t="s">
        <v>82</v>
      </c>
      <c r="AV321" s="13" t="s">
        <v>80</v>
      </c>
      <c r="AW321" s="13" t="s">
        <v>35</v>
      </c>
      <c r="AX321" s="13" t="s">
        <v>73</v>
      </c>
      <c r="AY321" s="208" t="s">
        <v>159</v>
      </c>
    </row>
    <row r="322" spans="1:65" s="14" customFormat="1" ht="11.25">
      <c r="B322" s="209"/>
      <c r="C322" s="210"/>
      <c r="D322" s="192" t="s">
        <v>172</v>
      </c>
      <c r="E322" s="211" t="s">
        <v>19</v>
      </c>
      <c r="F322" s="212" t="s">
        <v>435</v>
      </c>
      <c r="G322" s="210"/>
      <c r="H322" s="213">
        <v>0.99</v>
      </c>
      <c r="I322" s="214"/>
      <c r="J322" s="210"/>
      <c r="K322" s="210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172</v>
      </c>
      <c r="AU322" s="219" t="s">
        <v>82</v>
      </c>
      <c r="AV322" s="14" t="s">
        <v>82</v>
      </c>
      <c r="AW322" s="14" t="s">
        <v>35</v>
      </c>
      <c r="AX322" s="14" t="s">
        <v>73</v>
      </c>
      <c r="AY322" s="219" t="s">
        <v>159</v>
      </c>
    </row>
    <row r="323" spans="1:65" s="15" customFormat="1" ht="11.25">
      <c r="B323" s="220"/>
      <c r="C323" s="221"/>
      <c r="D323" s="192" t="s">
        <v>172</v>
      </c>
      <c r="E323" s="222" t="s">
        <v>19</v>
      </c>
      <c r="F323" s="223" t="s">
        <v>175</v>
      </c>
      <c r="G323" s="221"/>
      <c r="H323" s="224">
        <v>79.95</v>
      </c>
      <c r="I323" s="225"/>
      <c r="J323" s="221"/>
      <c r="K323" s="221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172</v>
      </c>
      <c r="AU323" s="230" t="s">
        <v>82</v>
      </c>
      <c r="AV323" s="15" t="s">
        <v>166</v>
      </c>
      <c r="AW323" s="15" t="s">
        <v>35</v>
      </c>
      <c r="AX323" s="15" t="s">
        <v>80</v>
      </c>
      <c r="AY323" s="230" t="s">
        <v>159</v>
      </c>
    </row>
    <row r="324" spans="1:65" s="2" customFormat="1" ht="24.2" customHeight="1">
      <c r="A324" s="35"/>
      <c r="B324" s="36"/>
      <c r="C324" s="179" t="s">
        <v>503</v>
      </c>
      <c r="D324" s="179" t="s">
        <v>161</v>
      </c>
      <c r="E324" s="180" t="s">
        <v>437</v>
      </c>
      <c r="F324" s="181" t="s">
        <v>438</v>
      </c>
      <c r="G324" s="182" t="s">
        <v>164</v>
      </c>
      <c r="H324" s="183">
        <v>9</v>
      </c>
      <c r="I324" s="184"/>
      <c r="J324" s="185">
        <f>ROUND(I324*H324,2)</f>
        <v>0</v>
      </c>
      <c r="K324" s="181" t="s">
        <v>165</v>
      </c>
      <c r="L324" s="40"/>
      <c r="M324" s="186" t="s">
        <v>19</v>
      </c>
      <c r="N324" s="187" t="s">
        <v>44</v>
      </c>
      <c r="O324" s="65"/>
      <c r="P324" s="188">
        <f>O324*H324</f>
        <v>0</v>
      </c>
      <c r="Q324" s="188">
        <v>0.16370999999999999</v>
      </c>
      <c r="R324" s="188">
        <f>Q324*H324</f>
        <v>1.47339</v>
      </c>
      <c r="S324" s="188">
        <v>0</v>
      </c>
      <c r="T324" s="189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90" t="s">
        <v>166</v>
      </c>
      <c r="AT324" s="190" t="s">
        <v>161</v>
      </c>
      <c r="AU324" s="190" t="s">
        <v>82</v>
      </c>
      <c r="AY324" s="18" t="s">
        <v>159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8" t="s">
        <v>80</v>
      </c>
      <c r="BK324" s="191">
        <f>ROUND(I324*H324,2)</f>
        <v>0</v>
      </c>
      <c r="BL324" s="18" t="s">
        <v>166</v>
      </c>
      <c r="BM324" s="190" t="s">
        <v>841</v>
      </c>
    </row>
    <row r="325" spans="1:65" s="2" customFormat="1" ht="29.25">
      <c r="A325" s="35"/>
      <c r="B325" s="36"/>
      <c r="C325" s="37"/>
      <c r="D325" s="192" t="s">
        <v>168</v>
      </c>
      <c r="E325" s="37"/>
      <c r="F325" s="193" t="s">
        <v>440</v>
      </c>
      <c r="G325" s="37"/>
      <c r="H325" s="37"/>
      <c r="I325" s="194"/>
      <c r="J325" s="37"/>
      <c r="K325" s="37"/>
      <c r="L325" s="40"/>
      <c r="M325" s="195"/>
      <c r="N325" s="196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168</v>
      </c>
      <c r="AU325" s="18" t="s">
        <v>82</v>
      </c>
    </row>
    <row r="326" spans="1:65" s="2" customFormat="1" ht="11.25">
      <c r="A326" s="35"/>
      <c r="B326" s="36"/>
      <c r="C326" s="37"/>
      <c r="D326" s="197" t="s">
        <v>170</v>
      </c>
      <c r="E326" s="37"/>
      <c r="F326" s="198" t="s">
        <v>441</v>
      </c>
      <c r="G326" s="37"/>
      <c r="H326" s="37"/>
      <c r="I326" s="194"/>
      <c r="J326" s="37"/>
      <c r="K326" s="37"/>
      <c r="L326" s="40"/>
      <c r="M326" s="195"/>
      <c r="N326" s="196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170</v>
      </c>
      <c r="AU326" s="18" t="s">
        <v>82</v>
      </c>
    </row>
    <row r="327" spans="1:65" s="13" customFormat="1" ht="11.25">
      <c r="B327" s="199"/>
      <c r="C327" s="200"/>
      <c r="D327" s="192" t="s">
        <v>172</v>
      </c>
      <c r="E327" s="201" t="s">
        <v>19</v>
      </c>
      <c r="F327" s="202" t="s">
        <v>442</v>
      </c>
      <c r="G327" s="200"/>
      <c r="H327" s="201" t="s">
        <v>19</v>
      </c>
      <c r="I327" s="203"/>
      <c r="J327" s="200"/>
      <c r="K327" s="200"/>
      <c r="L327" s="204"/>
      <c r="M327" s="205"/>
      <c r="N327" s="206"/>
      <c r="O327" s="206"/>
      <c r="P327" s="206"/>
      <c r="Q327" s="206"/>
      <c r="R327" s="206"/>
      <c r="S327" s="206"/>
      <c r="T327" s="207"/>
      <c r="AT327" s="208" t="s">
        <v>172</v>
      </c>
      <c r="AU327" s="208" t="s">
        <v>82</v>
      </c>
      <c r="AV327" s="13" t="s">
        <v>80</v>
      </c>
      <c r="AW327" s="13" t="s">
        <v>35</v>
      </c>
      <c r="AX327" s="13" t="s">
        <v>73</v>
      </c>
      <c r="AY327" s="208" t="s">
        <v>159</v>
      </c>
    </row>
    <row r="328" spans="1:65" s="14" customFormat="1" ht="11.25">
      <c r="B328" s="209"/>
      <c r="C328" s="210"/>
      <c r="D328" s="192" t="s">
        <v>172</v>
      </c>
      <c r="E328" s="211" t="s">
        <v>19</v>
      </c>
      <c r="F328" s="212" t="s">
        <v>842</v>
      </c>
      <c r="G328" s="210"/>
      <c r="H328" s="213">
        <v>6</v>
      </c>
      <c r="I328" s="214"/>
      <c r="J328" s="210"/>
      <c r="K328" s="210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172</v>
      </c>
      <c r="AU328" s="219" t="s">
        <v>82</v>
      </c>
      <c r="AV328" s="14" t="s">
        <v>82</v>
      </c>
      <c r="AW328" s="14" t="s">
        <v>35</v>
      </c>
      <c r="AX328" s="14" t="s">
        <v>73</v>
      </c>
      <c r="AY328" s="219" t="s">
        <v>159</v>
      </c>
    </row>
    <row r="329" spans="1:65" s="14" customFormat="1" ht="11.25">
      <c r="B329" s="209"/>
      <c r="C329" s="210"/>
      <c r="D329" s="192" t="s">
        <v>172</v>
      </c>
      <c r="E329" s="211" t="s">
        <v>19</v>
      </c>
      <c r="F329" s="212" t="s">
        <v>843</v>
      </c>
      <c r="G329" s="210"/>
      <c r="H329" s="213">
        <v>3</v>
      </c>
      <c r="I329" s="214"/>
      <c r="J329" s="210"/>
      <c r="K329" s="210"/>
      <c r="L329" s="215"/>
      <c r="M329" s="216"/>
      <c r="N329" s="217"/>
      <c r="O329" s="217"/>
      <c r="P329" s="217"/>
      <c r="Q329" s="217"/>
      <c r="R329" s="217"/>
      <c r="S329" s="217"/>
      <c r="T329" s="218"/>
      <c r="AT329" s="219" t="s">
        <v>172</v>
      </c>
      <c r="AU329" s="219" t="s">
        <v>82</v>
      </c>
      <c r="AV329" s="14" t="s">
        <v>82</v>
      </c>
      <c r="AW329" s="14" t="s">
        <v>35</v>
      </c>
      <c r="AX329" s="14" t="s">
        <v>73</v>
      </c>
      <c r="AY329" s="219" t="s">
        <v>159</v>
      </c>
    </row>
    <row r="330" spans="1:65" s="15" customFormat="1" ht="11.25">
      <c r="B330" s="220"/>
      <c r="C330" s="221"/>
      <c r="D330" s="192" t="s">
        <v>172</v>
      </c>
      <c r="E330" s="222" t="s">
        <v>19</v>
      </c>
      <c r="F330" s="223" t="s">
        <v>175</v>
      </c>
      <c r="G330" s="221"/>
      <c r="H330" s="224">
        <v>9</v>
      </c>
      <c r="I330" s="225"/>
      <c r="J330" s="221"/>
      <c r="K330" s="221"/>
      <c r="L330" s="226"/>
      <c r="M330" s="227"/>
      <c r="N330" s="228"/>
      <c r="O330" s="228"/>
      <c r="P330" s="228"/>
      <c r="Q330" s="228"/>
      <c r="R330" s="228"/>
      <c r="S330" s="228"/>
      <c r="T330" s="229"/>
      <c r="AT330" s="230" t="s">
        <v>172</v>
      </c>
      <c r="AU330" s="230" t="s">
        <v>82</v>
      </c>
      <c r="AV330" s="15" t="s">
        <v>166</v>
      </c>
      <c r="AW330" s="15" t="s">
        <v>35</v>
      </c>
      <c r="AX330" s="15" t="s">
        <v>80</v>
      </c>
      <c r="AY330" s="230" t="s">
        <v>159</v>
      </c>
    </row>
    <row r="331" spans="1:65" s="2" customFormat="1" ht="24.2" customHeight="1">
      <c r="A331" s="35"/>
      <c r="B331" s="36"/>
      <c r="C331" s="231" t="s">
        <v>509</v>
      </c>
      <c r="D331" s="231" t="s">
        <v>253</v>
      </c>
      <c r="E331" s="232" t="s">
        <v>445</v>
      </c>
      <c r="F331" s="233" t="s">
        <v>446</v>
      </c>
      <c r="G331" s="234" t="s">
        <v>164</v>
      </c>
      <c r="H331" s="235">
        <v>9</v>
      </c>
      <c r="I331" s="236"/>
      <c r="J331" s="237">
        <f>ROUND(I331*H331,2)</f>
        <v>0</v>
      </c>
      <c r="K331" s="233" t="s">
        <v>165</v>
      </c>
      <c r="L331" s="238"/>
      <c r="M331" s="239" t="s">
        <v>19</v>
      </c>
      <c r="N331" s="240" t="s">
        <v>44</v>
      </c>
      <c r="O331" s="65"/>
      <c r="P331" s="188">
        <f>O331*H331</f>
        <v>0</v>
      </c>
      <c r="Q331" s="188">
        <v>0.15332000000000001</v>
      </c>
      <c r="R331" s="188">
        <f>Q331*H331</f>
        <v>1.37988</v>
      </c>
      <c r="S331" s="188">
        <v>0</v>
      </c>
      <c r="T331" s="189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0" t="s">
        <v>191</v>
      </c>
      <c r="AT331" s="190" t="s">
        <v>253</v>
      </c>
      <c r="AU331" s="190" t="s">
        <v>82</v>
      </c>
      <c r="AY331" s="18" t="s">
        <v>159</v>
      </c>
      <c r="BE331" s="191">
        <f>IF(N331="základní",J331,0)</f>
        <v>0</v>
      </c>
      <c r="BF331" s="191">
        <f>IF(N331="snížená",J331,0)</f>
        <v>0</v>
      </c>
      <c r="BG331" s="191">
        <f>IF(N331="zákl. přenesená",J331,0)</f>
        <v>0</v>
      </c>
      <c r="BH331" s="191">
        <f>IF(N331="sníž. přenesená",J331,0)</f>
        <v>0</v>
      </c>
      <c r="BI331" s="191">
        <f>IF(N331="nulová",J331,0)</f>
        <v>0</v>
      </c>
      <c r="BJ331" s="18" t="s">
        <v>80</v>
      </c>
      <c r="BK331" s="191">
        <f>ROUND(I331*H331,2)</f>
        <v>0</v>
      </c>
      <c r="BL331" s="18" t="s">
        <v>166</v>
      </c>
      <c r="BM331" s="190" t="s">
        <v>844</v>
      </c>
    </row>
    <row r="332" spans="1:65" s="2" customFormat="1" ht="11.25">
      <c r="A332" s="35"/>
      <c r="B332" s="36"/>
      <c r="C332" s="37"/>
      <c r="D332" s="192" t="s">
        <v>168</v>
      </c>
      <c r="E332" s="37"/>
      <c r="F332" s="193" t="s">
        <v>446</v>
      </c>
      <c r="G332" s="37"/>
      <c r="H332" s="37"/>
      <c r="I332" s="194"/>
      <c r="J332" s="37"/>
      <c r="K332" s="37"/>
      <c r="L332" s="40"/>
      <c r="M332" s="195"/>
      <c r="N332" s="196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168</v>
      </c>
      <c r="AU332" s="18" t="s">
        <v>82</v>
      </c>
    </row>
    <row r="333" spans="1:65" s="2" customFormat="1" ht="24.2" customHeight="1">
      <c r="A333" s="35"/>
      <c r="B333" s="36"/>
      <c r="C333" s="179" t="s">
        <v>515</v>
      </c>
      <c r="D333" s="179" t="s">
        <v>161</v>
      </c>
      <c r="E333" s="180" t="s">
        <v>449</v>
      </c>
      <c r="F333" s="181" t="s">
        <v>450</v>
      </c>
      <c r="G333" s="182" t="s">
        <v>202</v>
      </c>
      <c r="H333" s="183">
        <v>31.5</v>
      </c>
      <c r="I333" s="184"/>
      <c r="J333" s="185">
        <f>ROUND(I333*H333,2)</f>
        <v>0</v>
      </c>
      <c r="K333" s="181" t="s">
        <v>165</v>
      </c>
      <c r="L333" s="40"/>
      <c r="M333" s="186" t="s">
        <v>19</v>
      </c>
      <c r="N333" s="187" t="s">
        <v>44</v>
      </c>
      <c r="O333" s="65"/>
      <c r="P333" s="188">
        <f>O333*H333</f>
        <v>0</v>
      </c>
      <c r="Q333" s="188">
        <v>2.681E-2</v>
      </c>
      <c r="R333" s="188">
        <f>Q333*H333</f>
        <v>0.84451500000000002</v>
      </c>
      <c r="S333" s="188">
        <v>0</v>
      </c>
      <c r="T333" s="189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90" t="s">
        <v>166</v>
      </c>
      <c r="AT333" s="190" t="s">
        <v>161</v>
      </c>
      <c r="AU333" s="190" t="s">
        <v>82</v>
      </c>
      <c r="AY333" s="18" t="s">
        <v>159</v>
      </c>
      <c r="BE333" s="191">
        <f>IF(N333="základní",J333,0)</f>
        <v>0</v>
      </c>
      <c r="BF333" s="191">
        <f>IF(N333="snížená",J333,0)</f>
        <v>0</v>
      </c>
      <c r="BG333" s="191">
        <f>IF(N333="zákl. přenesená",J333,0)</f>
        <v>0</v>
      </c>
      <c r="BH333" s="191">
        <f>IF(N333="sníž. přenesená",J333,0)</f>
        <v>0</v>
      </c>
      <c r="BI333" s="191">
        <f>IF(N333="nulová",J333,0)</f>
        <v>0</v>
      </c>
      <c r="BJ333" s="18" t="s">
        <v>80</v>
      </c>
      <c r="BK333" s="191">
        <f>ROUND(I333*H333,2)</f>
        <v>0</v>
      </c>
      <c r="BL333" s="18" t="s">
        <v>166</v>
      </c>
      <c r="BM333" s="190" t="s">
        <v>845</v>
      </c>
    </row>
    <row r="334" spans="1:65" s="2" customFormat="1" ht="29.25">
      <c r="A334" s="35"/>
      <c r="B334" s="36"/>
      <c r="C334" s="37"/>
      <c r="D334" s="192" t="s">
        <v>168</v>
      </c>
      <c r="E334" s="37"/>
      <c r="F334" s="193" t="s">
        <v>452</v>
      </c>
      <c r="G334" s="37"/>
      <c r="H334" s="37"/>
      <c r="I334" s="194"/>
      <c r="J334" s="37"/>
      <c r="K334" s="37"/>
      <c r="L334" s="40"/>
      <c r="M334" s="195"/>
      <c r="N334" s="196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168</v>
      </c>
      <c r="AU334" s="18" t="s">
        <v>82</v>
      </c>
    </row>
    <row r="335" spans="1:65" s="2" customFormat="1" ht="11.25">
      <c r="A335" s="35"/>
      <c r="B335" s="36"/>
      <c r="C335" s="37"/>
      <c r="D335" s="197" t="s">
        <v>170</v>
      </c>
      <c r="E335" s="37"/>
      <c r="F335" s="198" t="s">
        <v>453</v>
      </c>
      <c r="G335" s="37"/>
      <c r="H335" s="37"/>
      <c r="I335" s="194"/>
      <c r="J335" s="37"/>
      <c r="K335" s="37"/>
      <c r="L335" s="40"/>
      <c r="M335" s="195"/>
      <c r="N335" s="196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170</v>
      </c>
      <c r="AU335" s="18" t="s">
        <v>82</v>
      </c>
    </row>
    <row r="336" spans="1:65" s="13" customFormat="1" ht="22.5">
      <c r="B336" s="199"/>
      <c r="C336" s="200"/>
      <c r="D336" s="192" t="s">
        <v>172</v>
      </c>
      <c r="E336" s="201" t="s">
        <v>19</v>
      </c>
      <c r="F336" s="202" t="s">
        <v>454</v>
      </c>
      <c r="G336" s="200"/>
      <c r="H336" s="201" t="s">
        <v>19</v>
      </c>
      <c r="I336" s="203"/>
      <c r="J336" s="200"/>
      <c r="K336" s="200"/>
      <c r="L336" s="204"/>
      <c r="M336" s="205"/>
      <c r="N336" s="206"/>
      <c r="O336" s="206"/>
      <c r="P336" s="206"/>
      <c r="Q336" s="206"/>
      <c r="R336" s="206"/>
      <c r="S336" s="206"/>
      <c r="T336" s="207"/>
      <c r="AT336" s="208" t="s">
        <v>172</v>
      </c>
      <c r="AU336" s="208" t="s">
        <v>82</v>
      </c>
      <c r="AV336" s="13" t="s">
        <v>80</v>
      </c>
      <c r="AW336" s="13" t="s">
        <v>35</v>
      </c>
      <c r="AX336" s="13" t="s">
        <v>73</v>
      </c>
      <c r="AY336" s="208" t="s">
        <v>159</v>
      </c>
    </row>
    <row r="337" spans="1:65" s="14" customFormat="1" ht="11.25">
      <c r="B337" s="209"/>
      <c r="C337" s="210"/>
      <c r="D337" s="192" t="s">
        <v>172</v>
      </c>
      <c r="E337" s="211" t="s">
        <v>19</v>
      </c>
      <c r="F337" s="212" t="s">
        <v>846</v>
      </c>
      <c r="G337" s="210"/>
      <c r="H337" s="213">
        <v>21</v>
      </c>
      <c r="I337" s="214"/>
      <c r="J337" s="210"/>
      <c r="K337" s="210"/>
      <c r="L337" s="215"/>
      <c r="M337" s="216"/>
      <c r="N337" s="217"/>
      <c r="O337" s="217"/>
      <c r="P337" s="217"/>
      <c r="Q337" s="217"/>
      <c r="R337" s="217"/>
      <c r="S337" s="217"/>
      <c r="T337" s="218"/>
      <c r="AT337" s="219" t="s">
        <v>172</v>
      </c>
      <c r="AU337" s="219" t="s">
        <v>82</v>
      </c>
      <c r="AV337" s="14" t="s">
        <v>82</v>
      </c>
      <c r="AW337" s="14" t="s">
        <v>35</v>
      </c>
      <c r="AX337" s="14" t="s">
        <v>73</v>
      </c>
      <c r="AY337" s="219" t="s">
        <v>159</v>
      </c>
    </row>
    <row r="338" spans="1:65" s="14" customFormat="1" ht="11.25">
      <c r="B338" s="209"/>
      <c r="C338" s="210"/>
      <c r="D338" s="192" t="s">
        <v>172</v>
      </c>
      <c r="E338" s="211" t="s">
        <v>19</v>
      </c>
      <c r="F338" s="212" t="s">
        <v>847</v>
      </c>
      <c r="G338" s="210"/>
      <c r="H338" s="213">
        <v>10.5</v>
      </c>
      <c r="I338" s="214"/>
      <c r="J338" s="210"/>
      <c r="K338" s="210"/>
      <c r="L338" s="215"/>
      <c r="M338" s="216"/>
      <c r="N338" s="217"/>
      <c r="O338" s="217"/>
      <c r="P338" s="217"/>
      <c r="Q338" s="217"/>
      <c r="R338" s="217"/>
      <c r="S338" s="217"/>
      <c r="T338" s="218"/>
      <c r="AT338" s="219" t="s">
        <v>172</v>
      </c>
      <c r="AU338" s="219" t="s">
        <v>82</v>
      </c>
      <c r="AV338" s="14" t="s">
        <v>82</v>
      </c>
      <c r="AW338" s="14" t="s">
        <v>35</v>
      </c>
      <c r="AX338" s="14" t="s">
        <v>73</v>
      </c>
      <c r="AY338" s="219" t="s">
        <v>159</v>
      </c>
    </row>
    <row r="339" spans="1:65" s="15" customFormat="1" ht="11.25">
      <c r="B339" s="220"/>
      <c r="C339" s="221"/>
      <c r="D339" s="192" t="s">
        <v>172</v>
      </c>
      <c r="E339" s="222" t="s">
        <v>19</v>
      </c>
      <c r="F339" s="223" t="s">
        <v>175</v>
      </c>
      <c r="G339" s="221"/>
      <c r="H339" s="224">
        <v>31.5</v>
      </c>
      <c r="I339" s="225"/>
      <c r="J339" s="221"/>
      <c r="K339" s="221"/>
      <c r="L339" s="226"/>
      <c r="M339" s="227"/>
      <c r="N339" s="228"/>
      <c r="O339" s="228"/>
      <c r="P339" s="228"/>
      <c r="Q339" s="228"/>
      <c r="R339" s="228"/>
      <c r="S339" s="228"/>
      <c r="T339" s="229"/>
      <c r="AT339" s="230" t="s">
        <v>172</v>
      </c>
      <c r="AU339" s="230" t="s">
        <v>82</v>
      </c>
      <c r="AV339" s="15" t="s">
        <v>166</v>
      </c>
      <c r="AW339" s="15" t="s">
        <v>35</v>
      </c>
      <c r="AX339" s="15" t="s">
        <v>80</v>
      </c>
      <c r="AY339" s="230" t="s">
        <v>159</v>
      </c>
    </row>
    <row r="340" spans="1:65" s="2" customFormat="1" ht="24.2" customHeight="1">
      <c r="A340" s="35"/>
      <c r="B340" s="36"/>
      <c r="C340" s="179" t="s">
        <v>523</v>
      </c>
      <c r="D340" s="179" t="s">
        <v>161</v>
      </c>
      <c r="E340" s="180" t="s">
        <v>457</v>
      </c>
      <c r="F340" s="181" t="s">
        <v>458</v>
      </c>
      <c r="G340" s="182" t="s">
        <v>362</v>
      </c>
      <c r="H340" s="183">
        <v>1</v>
      </c>
      <c r="I340" s="184"/>
      <c r="J340" s="185">
        <f>ROUND(I340*H340,2)</f>
        <v>0</v>
      </c>
      <c r="K340" s="181" t="s">
        <v>165</v>
      </c>
      <c r="L340" s="40"/>
      <c r="M340" s="186" t="s">
        <v>19</v>
      </c>
      <c r="N340" s="187" t="s">
        <v>44</v>
      </c>
      <c r="O340" s="65"/>
      <c r="P340" s="188">
        <f>O340*H340</f>
        <v>0</v>
      </c>
      <c r="Q340" s="188">
        <v>6.4900000000000001E-3</v>
      </c>
      <c r="R340" s="188">
        <f>Q340*H340</f>
        <v>6.4900000000000001E-3</v>
      </c>
      <c r="S340" s="188">
        <v>0</v>
      </c>
      <c r="T340" s="189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90" t="s">
        <v>166</v>
      </c>
      <c r="AT340" s="190" t="s">
        <v>161</v>
      </c>
      <c r="AU340" s="190" t="s">
        <v>82</v>
      </c>
      <c r="AY340" s="18" t="s">
        <v>159</v>
      </c>
      <c r="BE340" s="191">
        <f>IF(N340="základní",J340,0)</f>
        <v>0</v>
      </c>
      <c r="BF340" s="191">
        <f>IF(N340="snížená",J340,0)</f>
        <v>0</v>
      </c>
      <c r="BG340" s="191">
        <f>IF(N340="zákl. přenesená",J340,0)</f>
        <v>0</v>
      </c>
      <c r="BH340" s="191">
        <f>IF(N340="sníž. přenesená",J340,0)</f>
        <v>0</v>
      </c>
      <c r="BI340" s="191">
        <f>IF(N340="nulová",J340,0)</f>
        <v>0</v>
      </c>
      <c r="BJ340" s="18" t="s">
        <v>80</v>
      </c>
      <c r="BK340" s="191">
        <f>ROUND(I340*H340,2)</f>
        <v>0</v>
      </c>
      <c r="BL340" s="18" t="s">
        <v>166</v>
      </c>
      <c r="BM340" s="190" t="s">
        <v>848</v>
      </c>
    </row>
    <row r="341" spans="1:65" s="2" customFormat="1" ht="19.5">
      <c r="A341" s="35"/>
      <c r="B341" s="36"/>
      <c r="C341" s="37"/>
      <c r="D341" s="192" t="s">
        <v>168</v>
      </c>
      <c r="E341" s="37"/>
      <c r="F341" s="193" t="s">
        <v>460</v>
      </c>
      <c r="G341" s="37"/>
      <c r="H341" s="37"/>
      <c r="I341" s="194"/>
      <c r="J341" s="37"/>
      <c r="K341" s="37"/>
      <c r="L341" s="40"/>
      <c r="M341" s="195"/>
      <c r="N341" s="196"/>
      <c r="O341" s="65"/>
      <c r="P341" s="65"/>
      <c r="Q341" s="65"/>
      <c r="R341" s="65"/>
      <c r="S341" s="65"/>
      <c r="T341" s="6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168</v>
      </c>
      <c r="AU341" s="18" t="s">
        <v>82</v>
      </c>
    </row>
    <row r="342" spans="1:65" s="2" customFormat="1" ht="11.25">
      <c r="A342" s="35"/>
      <c r="B342" s="36"/>
      <c r="C342" s="37"/>
      <c r="D342" s="197" t="s">
        <v>170</v>
      </c>
      <c r="E342" s="37"/>
      <c r="F342" s="198" t="s">
        <v>461</v>
      </c>
      <c r="G342" s="37"/>
      <c r="H342" s="37"/>
      <c r="I342" s="194"/>
      <c r="J342" s="37"/>
      <c r="K342" s="37"/>
      <c r="L342" s="40"/>
      <c r="M342" s="195"/>
      <c r="N342" s="196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170</v>
      </c>
      <c r="AU342" s="18" t="s">
        <v>82</v>
      </c>
    </row>
    <row r="343" spans="1:65" s="13" customFormat="1" ht="22.5">
      <c r="B343" s="199"/>
      <c r="C343" s="200"/>
      <c r="D343" s="192" t="s">
        <v>172</v>
      </c>
      <c r="E343" s="201" t="s">
        <v>19</v>
      </c>
      <c r="F343" s="202" t="s">
        <v>462</v>
      </c>
      <c r="G343" s="200"/>
      <c r="H343" s="201" t="s">
        <v>19</v>
      </c>
      <c r="I343" s="203"/>
      <c r="J343" s="200"/>
      <c r="K343" s="200"/>
      <c r="L343" s="204"/>
      <c r="M343" s="205"/>
      <c r="N343" s="206"/>
      <c r="O343" s="206"/>
      <c r="P343" s="206"/>
      <c r="Q343" s="206"/>
      <c r="R343" s="206"/>
      <c r="S343" s="206"/>
      <c r="T343" s="207"/>
      <c r="AT343" s="208" t="s">
        <v>172</v>
      </c>
      <c r="AU343" s="208" t="s">
        <v>82</v>
      </c>
      <c r="AV343" s="13" t="s">
        <v>80</v>
      </c>
      <c r="AW343" s="13" t="s">
        <v>35</v>
      </c>
      <c r="AX343" s="13" t="s">
        <v>73</v>
      </c>
      <c r="AY343" s="208" t="s">
        <v>159</v>
      </c>
    </row>
    <row r="344" spans="1:65" s="14" customFormat="1" ht="11.25">
      <c r="B344" s="209"/>
      <c r="C344" s="210"/>
      <c r="D344" s="192" t="s">
        <v>172</v>
      </c>
      <c r="E344" s="211" t="s">
        <v>19</v>
      </c>
      <c r="F344" s="212" t="s">
        <v>80</v>
      </c>
      <c r="G344" s="210"/>
      <c r="H344" s="213">
        <v>1</v>
      </c>
      <c r="I344" s="214"/>
      <c r="J344" s="210"/>
      <c r="K344" s="210"/>
      <c r="L344" s="215"/>
      <c r="M344" s="216"/>
      <c r="N344" s="217"/>
      <c r="O344" s="217"/>
      <c r="P344" s="217"/>
      <c r="Q344" s="217"/>
      <c r="R344" s="217"/>
      <c r="S344" s="217"/>
      <c r="T344" s="218"/>
      <c r="AT344" s="219" t="s">
        <v>172</v>
      </c>
      <c r="AU344" s="219" t="s">
        <v>82</v>
      </c>
      <c r="AV344" s="14" t="s">
        <v>82</v>
      </c>
      <c r="AW344" s="14" t="s">
        <v>35</v>
      </c>
      <c r="AX344" s="14" t="s">
        <v>80</v>
      </c>
      <c r="AY344" s="219" t="s">
        <v>159</v>
      </c>
    </row>
    <row r="345" spans="1:65" s="2" customFormat="1" ht="16.5" customHeight="1">
      <c r="A345" s="35"/>
      <c r="B345" s="36"/>
      <c r="C345" s="231" t="s">
        <v>529</v>
      </c>
      <c r="D345" s="231" t="s">
        <v>253</v>
      </c>
      <c r="E345" s="232" t="s">
        <v>464</v>
      </c>
      <c r="F345" s="233" t="s">
        <v>465</v>
      </c>
      <c r="G345" s="234" t="s">
        <v>211</v>
      </c>
      <c r="H345" s="235">
        <v>1.0999999999999999E-2</v>
      </c>
      <c r="I345" s="236"/>
      <c r="J345" s="237">
        <f>ROUND(I345*H345,2)</f>
        <v>0</v>
      </c>
      <c r="K345" s="233" t="s">
        <v>165</v>
      </c>
      <c r="L345" s="238"/>
      <c r="M345" s="239" t="s">
        <v>19</v>
      </c>
      <c r="N345" s="240" t="s">
        <v>44</v>
      </c>
      <c r="O345" s="65"/>
      <c r="P345" s="188">
        <f>O345*H345</f>
        <v>0</v>
      </c>
      <c r="Q345" s="188">
        <v>2.4289999999999998</v>
      </c>
      <c r="R345" s="188">
        <f>Q345*H345</f>
        <v>2.6718999999999996E-2</v>
      </c>
      <c r="S345" s="188">
        <v>0</v>
      </c>
      <c r="T345" s="189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90" t="s">
        <v>191</v>
      </c>
      <c r="AT345" s="190" t="s">
        <v>253</v>
      </c>
      <c r="AU345" s="190" t="s">
        <v>82</v>
      </c>
      <c r="AY345" s="18" t="s">
        <v>159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8" t="s">
        <v>80</v>
      </c>
      <c r="BK345" s="191">
        <f>ROUND(I345*H345,2)</f>
        <v>0</v>
      </c>
      <c r="BL345" s="18" t="s">
        <v>166</v>
      </c>
      <c r="BM345" s="190" t="s">
        <v>849</v>
      </c>
    </row>
    <row r="346" spans="1:65" s="2" customFormat="1" ht="11.25">
      <c r="A346" s="35"/>
      <c r="B346" s="36"/>
      <c r="C346" s="37"/>
      <c r="D346" s="192" t="s">
        <v>168</v>
      </c>
      <c r="E346" s="37"/>
      <c r="F346" s="193" t="s">
        <v>465</v>
      </c>
      <c r="G346" s="37"/>
      <c r="H346" s="37"/>
      <c r="I346" s="194"/>
      <c r="J346" s="37"/>
      <c r="K346" s="37"/>
      <c r="L346" s="40"/>
      <c r="M346" s="195"/>
      <c r="N346" s="196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168</v>
      </c>
      <c r="AU346" s="18" t="s">
        <v>82</v>
      </c>
    </row>
    <row r="347" spans="1:65" s="13" customFormat="1" ht="22.5">
      <c r="B347" s="199"/>
      <c r="C347" s="200"/>
      <c r="D347" s="192" t="s">
        <v>172</v>
      </c>
      <c r="E347" s="201" t="s">
        <v>19</v>
      </c>
      <c r="F347" s="202" t="s">
        <v>462</v>
      </c>
      <c r="G347" s="200"/>
      <c r="H347" s="201" t="s">
        <v>19</v>
      </c>
      <c r="I347" s="203"/>
      <c r="J347" s="200"/>
      <c r="K347" s="200"/>
      <c r="L347" s="204"/>
      <c r="M347" s="205"/>
      <c r="N347" s="206"/>
      <c r="O347" s="206"/>
      <c r="P347" s="206"/>
      <c r="Q347" s="206"/>
      <c r="R347" s="206"/>
      <c r="S347" s="206"/>
      <c r="T347" s="207"/>
      <c r="AT347" s="208" t="s">
        <v>172</v>
      </c>
      <c r="AU347" s="208" t="s">
        <v>82</v>
      </c>
      <c r="AV347" s="13" t="s">
        <v>80</v>
      </c>
      <c r="AW347" s="13" t="s">
        <v>35</v>
      </c>
      <c r="AX347" s="13" t="s">
        <v>73</v>
      </c>
      <c r="AY347" s="208" t="s">
        <v>159</v>
      </c>
    </row>
    <row r="348" spans="1:65" s="14" customFormat="1" ht="11.25">
      <c r="B348" s="209"/>
      <c r="C348" s="210"/>
      <c r="D348" s="192" t="s">
        <v>172</v>
      </c>
      <c r="E348" s="211" t="s">
        <v>19</v>
      </c>
      <c r="F348" s="212" t="s">
        <v>467</v>
      </c>
      <c r="G348" s="210"/>
      <c r="H348" s="213">
        <v>1.0999999999999999E-2</v>
      </c>
      <c r="I348" s="214"/>
      <c r="J348" s="210"/>
      <c r="K348" s="210"/>
      <c r="L348" s="215"/>
      <c r="M348" s="216"/>
      <c r="N348" s="217"/>
      <c r="O348" s="217"/>
      <c r="P348" s="217"/>
      <c r="Q348" s="217"/>
      <c r="R348" s="217"/>
      <c r="S348" s="217"/>
      <c r="T348" s="218"/>
      <c r="AT348" s="219" t="s">
        <v>172</v>
      </c>
      <c r="AU348" s="219" t="s">
        <v>82</v>
      </c>
      <c r="AV348" s="14" t="s">
        <v>82</v>
      </c>
      <c r="AW348" s="14" t="s">
        <v>35</v>
      </c>
      <c r="AX348" s="14" t="s">
        <v>80</v>
      </c>
      <c r="AY348" s="219" t="s">
        <v>159</v>
      </c>
    </row>
    <row r="349" spans="1:65" s="2" customFormat="1" ht="16.5" customHeight="1">
      <c r="A349" s="35"/>
      <c r="B349" s="36"/>
      <c r="C349" s="179" t="s">
        <v>537</v>
      </c>
      <c r="D349" s="179" t="s">
        <v>161</v>
      </c>
      <c r="E349" s="180" t="s">
        <v>850</v>
      </c>
      <c r="F349" s="181" t="s">
        <v>851</v>
      </c>
      <c r="G349" s="182" t="s">
        <v>211</v>
      </c>
      <c r="H349" s="183">
        <v>15.63</v>
      </c>
      <c r="I349" s="184"/>
      <c r="J349" s="185">
        <f>ROUND(I349*H349,2)</f>
        <v>0</v>
      </c>
      <c r="K349" s="181" t="s">
        <v>165</v>
      </c>
      <c r="L349" s="40"/>
      <c r="M349" s="186" t="s">
        <v>19</v>
      </c>
      <c r="N349" s="187" t="s">
        <v>44</v>
      </c>
      <c r="O349" s="65"/>
      <c r="P349" s="188">
        <f>O349*H349</f>
        <v>0</v>
      </c>
      <c r="Q349" s="188">
        <v>0.12</v>
      </c>
      <c r="R349" s="188">
        <f>Q349*H349</f>
        <v>1.8755999999999999</v>
      </c>
      <c r="S349" s="188">
        <v>2.4900000000000002</v>
      </c>
      <c r="T349" s="189">
        <f>S349*H349</f>
        <v>38.918700000000008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90" t="s">
        <v>166</v>
      </c>
      <c r="AT349" s="190" t="s">
        <v>161</v>
      </c>
      <c r="AU349" s="190" t="s">
        <v>82</v>
      </c>
      <c r="AY349" s="18" t="s">
        <v>159</v>
      </c>
      <c r="BE349" s="191">
        <f>IF(N349="základní",J349,0)</f>
        <v>0</v>
      </c>
      <c r="BF349" s="191">
        <f>IF(N349="snížená",J349,0)</f>
        <v>0</v>
      </c>
      <c r="BG349" s="191">
        <f>IF(N349="zákl. přenesená",J349,0)</f>
        <v>0</v>
      </c>
      <c r="BH349" s="191">
        <f>IF(N349="sníž. přenesená",J349,0)</f>
        <v>0</v>
      </c>
      <c r="BI349" s="191">
        <f>IF(N349="nulová",J349,0)</f>
        <v>0</v>
      </c>
      <c r="BJ349" s="18" t="s">
        <v>80</v>
      </c>
      <c r="BK349" s="191">
        <f>ROUND(I349*H349,2)</f>
        <v>0</v>
      </c>
      <c r="BL349" s="18" t="s">
        <v>166</v>
      </c>
      <c r="BM349" s="190" t="s">
        <v>852</v>
      </c>
    </row>
    <row r="350" spans="1:65" s="2" customFormat="1" ht="11.25">
      <c r="A350" s="35"/>
      <c r="B350" s="36"/>
      <c r="C350" s="37"/>
      <c r="D350" s="192" t="s">
        <v>168</v>
      </c>
      <c r="E350" s="37"/>
      <c r="F350" s="193" t="s">
        <v>853</v>
      </c>
      <c r="G350" s="37"/>
      <c r="H350" s="37"/>
      <c r="I350" s="194"/>
      <c r="J350" s="37"/>
      <c r="K350" s="37"/>
      <c r="L350" s="40"/>
      <c r="M350" s="195"/>
      <c r="N350" s="196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168</v>
      </c>
      <c r="AU350" s="18" t="s">
        <v>82</v>
      </c>
    </row>
    <row r="351" spans="1:65" s="2" customFormat="1" ht="11.25">
      <c r="A351" s="35"/>
      <c r="B351" s="36"/>
      <c r="C351" s="37"/>
      <c r="D351" s="197" t="s">
        <v>170</v>
      </c>
      <c r="E351" s="37"/>
      <c r="F351" s="198" t="s">
        <v>854</v>
      </c>
      <c r="G351" s="37"/>
      <c r="H351" s="37"/>
      <c r="I351" s="194"/>
      <c r="J351" s="37"/>
      <c r="K351" s="37"/>
      <c r="L351" s="40"/>
      <c r="M351" s="195"/>
      <c r="N351" s="196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170</v>
      </c>
      <c r="AU351" s="18" t="s">
        <v>82</v>
      </c>
    </row>
    <row r="352" spans="1:65" s="13" customFormat="1" ht="11.25">
      <c r="B352" s="199"/>
      <c r="C352" s="200"/>
      <c r="D352" s="192" t="s">
        <v>172</v>
      </c>
      <c r="E352" s="201" t="s">
        <v>19</v>
      </c>
      <c r="F352" s="202" t="s">
        <v>855</v>
      </c>
      <c r="G352" s="200"/>
      <c r="H352" s="201" t="s">
        <v>19</v>
      </c>
      <c r="I352" s="203"/>
      <c r="J352" s="200"/>
      <c r="K352" s="200"/>
      <c r="L352" s="204"/>
      <c r="M352" s="205"/>
      <c r="N352" s="206"/>
      <c r="O352" s="206"/>
      <c r="P352" s="206"/>
      <c r="Q352" s="206"/>
      <c r="R352" s="206"/>
      <c r="S352" s="206"/>
      <c r="T352" s="207"/>
      <c r="AT352" s="208" t="s">
        <v>172</v>
      </c>
      <c r="AU352" s="208" t="s">
        <v>82</v>
      </c>
      <c r="AV352" s="13" t="s">
        <v>80</v>
      </c>
      <c r="AW352" s="13" t="s">
        <v>35</v>
      </c>
      <c r="AX352" s="13" t="s">
        <v>73</v>
      </c>
      <c r="AY352" s="208" t="s">
        <v>159</v>
      </c>
    </row>
    <row r="353" spans="1:65" s="13" customFormat="1" ht="11.25">
      <c r="B353" s="199"/>
      <c r="C353" s="200"/>
      <c r="D353" s="192" t="s">
        <v>172</v>
      </c>
      <c r="E353" s="201" t="s">
        <v>19</v>
      </c>
      <c r="F353" s="202" t="s">
        <v>856</v>
      </c>
      <c r="G353" s="200"/>
      <c r="H353" s="201" t="s">
        <v>19</v>
      </c>
      <c r="I353" s="203"/>
      <c r="J353" s="200"/>
      <c r="K353" s="200"/>
      <c r="L353" s="204"/>
      <c r="M353" s="205"/>
      <c r="N353" s="206"/>
      <c r="O353" s="206"/>
      <c r="P353" s="206"/>
      <c r="Q353" s="206"/>
      <c r="R353" s="206"/>
      <c r="S353" s="206"/>
      <c r="T353" s="207"/>
      <c r="AT353" s="208" t="s">
        <v>172</v>
      </c>
      <c r="AU353" s="208" t="s">
        <v>82</v>
      </c>
      <c r="AV353" s="13" t="s">
        <v>80</v>
      </c>
      <c r="AW353" s="13" t="s">
        <v>35</v>
      </c>
      <c r="AX353" s="13" t="s">
        <v>73</v>
      </c>
      <c r="AY353" s="208" t="s">
        <v>159</v>
      </c>
    </row>
    <row r="354" spans="1:65" s="14" customFormat="1" ht="11.25">
      <c r="B354" s="209"/>
      <c r="C354" s="210"/>
      <c r="D354" s="192" t="s">
        <v>172</v>
      </c>
      <c r="E354" s="211" t="s">
        <v>19</v>
      </c>
      <c r="F354" s="212" t="s">
        <v>857</v>
      </c>
      <c r="G354" s="210"/>
      <c r="H354" s="213">
        <v>9.6199999999999992</v>
      </c>
      <c r="I354" s="214"/>
      <c r="J354" s="210"/>
      <c r="K354" s="210"/>
      <c r="L354" s="215"/>
      <c r="M354" s="216"/>
      <c r="N354" s="217"/>
      <c r="O354" s="217"/>
      <c r="P354" s="217"/>
      <c r="Q354" s="217"/>
      <c r="R354" s="217"/>
      <c r="S354" s="217"/>
      <c r="T354" s="218"/>
      <c r="AT354" s="219" t="s">
        <v>172</v>
      </c>
      <c r="AU354" s="219" t="s">
        <v>82</v>
      </c>
      <c r="AV354" s="14" t="s">
        <v>82</v>
      </c>
      <c r="AW354" s="14" t="s">
        <v>35</v>
      </c>
      <c r="AX354" s="14" t="s">
        <v>73</v>
      </c>
      <c r="AY354" s="219" t="s">
        <v>159</v>
      </c>
    </row>
    <row r="355" spans="1:65" s="13" customFormat="1" ht="11.25">
      <c r="B355" s="199"/>
      <c r="C355" s="200"/>
      <c r="D355" s="192" t="s">
        <v>172</v>
      </c>
      <c r="E355" s="201" t="s">
        <v>19</v>
      </c>
      <c r="F355" s="202" t="s">
        <v>858</v>
      </c>
      <c r="G355" s="200"/>
      <c r="H355" s="201" t="s">
        <v>19</v>
      </c>
      <c r="I355" s="203"/>
      <c r="J355" s="200"/>
      <c r="K355" s="200"/>
      <c r="L355" s="204"/>
      <c r="M355" s="205"/>
      <c r="N355" s="206"/>
      <c r="O355" s="206"/>
      <c r="P355" s="206"/>
      <c r="Q355" s="206"/>
      <c r="R355" s="206"/>
      <c r="S355" s="206"/>
      <c r="T355" s="207"/>
      <c r="AT355" s="208" t="s">
        <v>172</v>
      </c>
      <c r="AU355" s="208" t="s">
        <v>82</v>
      </c>
      <c r="AV355" s="13" t="s">
        <v>80</v>
      </c>
      <c r="AW355" s="13" t="s">
        <v>35</v>
      </c>
      <c r="AX355" s="13" t="s">
        <v>73</v>
      </c>
      <c r="AY355" s="208" t="s">
        <v>159</v>
      </c>
    </row>
    <row r="356" spans="1:65" s="14" customFormat="1" ht="11.25">
      <c r="B356" s="209"/>
      <c r="C356" s="210"/>
      <c r="D356" s="192" t="s">
        <v>172</v>
      </c>
      <c r="E356" s="211" t="s">
        <v>19</v>
      </c>
      <c r="F356" s="212" t="s">
        <v>859</v>
      </c>
      <c r="G356" s="210"/>
      <c r="H356" s="213">
        <v>4.875</v>
      </c>
      <c r="I356" s="214"/>
      <c r="J356" s="210"/>
      <c r="K356" s="210"/>
      <c r="L356" s="215"/>
      <c r="M356" s="216"/>
      <c r="N356" s="217"/>
      <c r="O356" s="217"/>
      <c r="P356" s="217"/>
      <c r="Q356" s="217"/>
      <c r="R356" s="217"/>
      <c r="S356" s="217"/>
      <c r="T356" s="218"/>
      <c r="AT356" s="219" t="s">
        <v>172</v>
      </c>
      <c r="AU356" s="219" t="s">
        <v>82</v>
      </c>
      <c r="AV356" s="14" t="s">
        <v>82</v>
      </c>
      <c r="AW356" s="14" t="s">
        <v>35</v>
      </c>
      <c r="AX356" s="14" t="s">
        <v>73</v>
      </c>
      <c r="AY356" s="219" t="s">
        <v>159</v>
      </c>
    </row>
    <row r="357" spans="1:65" s="13" customFormat="1" ht="11.25">
      <c r="B357" s="199"/>
      <c r="C357" s="200"/>
      <c r="D357" s="192" t="s">
        <v>172</v>
      </c>
      <c r="E357" s="201" t="s">
        <v>19</v>
      </c>
      <c r="F357" s="202" t="s">
        <v>860</v>
      </c>
      <c r="G357" s="200"/>
      <c r="H357" s="201" t="s">
        <v>19</v>
      </c>
      <c r="I357" s="203"/>
      <c r="J357" s="200"/>
      <c r="K357" s="200"/>
      <c r="L357" s="204"/>
      <c r="M357" s="205"/>
      <c r="N357" s="206"/>
      <c r="O357" s="206"/>
      <c r="P357" s="206"/>
      <c r="Q357" s="206"/>
      <c r="R357" s="206"/>
      <c r="S357" s="206"/>
      <c r="T357" s="207"/>
      <c r="AT357" s="208" t="s">
        <v>172</v>
      </c>
      <c r="AU357" s="208" t="s">
        <v>82</v>
      </c>
      <c r="AV357" s="13" t="s">
        <v>80</v>
      </c>
      <c r="AW357" s="13" t="s">
        <v>35</v>
      </c>
      <c r="AX357" s="13" t="s">
        <v>73</v>
      </c>
      <c r="AY357" s="208" t="s">
        <v>159</v>
      </c>
    </row>
    <row r="358" spans="1:65" s="14" customFormat="1" ht="11.25">
      <c r="B358" s="209"/>
      <c r="C358" s="210"/>
      <c r="D358" s="192" t="s">
        <v>172</v>
      </c>
      <c r="E358" s="211" t="s">
        <v>19</v>
      </c>
      <c r="F358" s="212" t="s">
        <v>861</v>
      </c>
      <c r="G358" s="210"/>
      <c r="H358" s="213">
        <v>1.135</v>
      </c>
      <c r="I358" s="214"/>
      <c r="J358" s="210"/>
      <c r="K358" s="210"/>
      <c r="L358" s="215"/>
      <c r="M358" s="216"/>
      <c r="N358" s="217"/>
      <c r="O358" s="217"/>
      <c r="P358" s="217"/>
      <c r="Q358" s="217"/>
      <c r="R358" s="217"/>
      <c r="S358" s="217"/>
      <c r="T358" s="218"/>
      <c r="AT358" s="219" t="s">
        <v>172</v>
      </c>
      <c r="AU358" s="219" t="s">
        <v>82</v>
      </c>
      <c r="AV358" s="14" t="s">
        <v>82</v>
      </c>
      <c r="AW358" s="14" t="s">
        <v>35</v>
      </c>
      <c r="AX358" s="14" t="s">
        <v>73</v>
      </c>
      <c r="AY358" s="219" t="s">
        <v>159</v>
      </c>
    </row>
    <row r="359" spans="1:65" s="15" customFormat="1" ht="11.25">
      <c r="B359" s="220"/>
      <c r="C359" s="221"/>
      <c r="D359" s="192" t="s">
        <v>172</v>
      </c>
      <c r="E359" s="222" t="s">
        <v>19</v>
      </c>
      <c r="F359" s="223" t="s">
        <v>175</v>
      </c>
      <c r="G359" s="221"/>
      <c r="H359" s="224">
        <v>15.63</v>
      </c>
      <c r="I359" s="225"/>
      <c r="J359" s="221"/>
      <c r="K359" s="221"/>
      <c r="L359" s="226"/>
      <c r="M359" s="227"/>
      <c r="N359" s="228"/>
      <c r="O359" s="228"/>
      <c r="P359" s="228"/>
      <c r="Q359" s="228"/>
      <c r="R359" s="228"/>
      <c r="S359" s="228"/>
      <c r="T359" s="229"/>
      <c r="AT359" s="230" t="s">
        <v>172</v>
      </c>
      <c r="AU359" s="230" t="s">
        <v>82</v>
      </c>
      <c r="AV359" s="15" t="s">
        <v>166</v>
      </c>
      <c r="AW359" s="15" t="s">
        <v>35</v>
      </c>
      <c r="AX359" s="15" t="s">
        <v>80</v>
      </c>
      <c r="AY359" s="230" t="s">
        <v>159</v>
      </c>
    </row>
    <row r="360" spans="1:65" s="2" customFormat="1" ht="21.75" customHeight="1">
      <c r="A360" s="35"/>
      <c r="B360" s="36"/>
      <c r="C360" s="179" t="s">
        <v>547</v>
      </c>
      <c r="D360" s="179" t="s">
        <v>161</v>
      </c>
      <c r="E360" s="180" t="s">
        <v>862</v>
      </c>
      <c r="F360" s="181" t="s">
        <v>863</v>
      </c>
      <c r="G360" s="182" t="s">
        <v>211</v>
      </c>
      <c r="H360" s="183">
        <v>0.36499999999999999</v>
      </c>
      <c r="I360" s="184"/>
      <c r="J360" s="185">
        <f>ROUND(I360*H360,2)</f>
        <v>0</v>
      </c>
      <c r="K360" s="181" t="s">
        <v>165</v>
      </c>
      <c r="L360" s="40"/>
      <c r="M360" s="186" t="s">
        <v>19</v>
      </c>
      <c r="N360" s="187" t="s">
        <v>44</v>
      </c>
      <c r="O360" s="65"/>
      <c r="P360" s="188">
        <f>O360*H360</f>
        <v>0</v>
      </c>
      <c r="Q360" s="188">
        <v>0</v>
      </c>
      <c r="R360" s="188">
        <f>Q360*H360</f>
        <v>0</v>
      </c>
      <c r="S360" s="188">
        <v>0.77100000000000002</v>
      </c>
      <c r="T360" s="189">
        <f>S360*H360</f>
        <v>0.28141500000000003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90" t="s">
        <v>166</v>
      </c>
      <c r="AT360" s="190" t="s">
        <v>161</v>
      </c>
      <c r="AU360" s="190" t="s">
        <v>82</v>
      </c>
      <c r="AY360" s="18" t="s">
        <v>159</v>
      </c>
      <c r="BE360" s="191">
        <f>IF(N360="základní",J360,0)</f>
        <v>0</v>
      </c>
      <c r="BF360" s="191">
        <f>IF(N360="snížená",J360,0)</f>
        <v>0</v>
      </c>
      <c r="BG360" s="191">
        <f>IF(N360="zákl. přenesená",J360,0)</f>
        <v>0</v>
      </c>
      <c r="BH360" s="191">
        <f>IF(N360="sníž. přenesená",J360,0)</f>
        <v>0</v>
      </c>
      <c r="BI360" s="191">
        <f>IF(N360="nulová",J360,0)</f>
        <v>0</v>
      </c>
      <c r="BJ360" s="18" t="s">
        <v>80</v>
      </c>
      <c r="BK360" s="191">
        <f>ROUND(I360*H360,2)</f>
        <v>0</v>
      </c>
      <c r="BL360" s="18" t="s">
        <v>166</v>
      </c>
      <c r="BM360" s="190" t="s">
        <v>864</v>
      </c>
    </row>
    <row r="361" spans="1:65" s="2" customFormat="1" ht="19.5">
      <c r="A361" s="35"/>
      <c r="B361" s="36"/>
      <c r="C361" s="37"/>
      <c r="D361" s="192" t="s">
        <v>168</v>
      </c>
      <c r="E361" s="37"/>
      <c r="F361" s="193" t="s">
        <v>865</v>
      </c>
      <c r="G361" s="37"/>
      <c r="H361" s="37"/>
      <c r="I361" s="194"/>
      <c r="J361" s="37"/>
      <c r="K361" s="37"/>
      <c r="L361" s="40"/>
      <c r="M361" s="195"/>
      <c r="N361" s="196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168</v>
      </c>
      <c r="AU361" s="18" t="s">
        <v>82</v>
      </c>
    </row>
    <row r="362" spans="1:65" s="2" customFormat="1" ht="11.25">
      <c r="A362" s="35"/>
      <c r="B362" s="36"/>
      <c r="C362" s="37"/>
      <c r="D362" s="197" t="s">
        <v>170</v>
      </c>
      <c r="E362" s="37"/>
      <c r="F362" s="198" t="s">
        <v>866</v>
      </c>
      <c r="G362" s="37"/>
      <c r="H362" s="37"/>
      <c r="I362" s="194"/>
      <c r="J362" s="37"/>
      <c r="K362" s="37"/>
      <c r="L362" s="40"/>
      <c r="M362" s="195"/>
      <c r="N362" s="196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170</v>
      </c>
      <c r="AU362" s="18" t="s">
        <v>82</v>
      </c>
    </row>
    <row r="363" spans="1:65" s="13" customFormat="1" ht="11.25">
      <c r="B363" s="199"/>
      <c r="C363" s="200"/>
      <c r="D363" s="192" t="s">
        <v>172</v>
      </c>
      <c r="E363" s="201" t="s">
        <v>19</v>
      </c>
      <c r="F363" s="202" t="s">
        <v>867</v>
      </c>
      <c r="G363" s="200"/>
      <c r="H363" s="201" t="s">
        <v>19</v>
      </c>
      <c r="I363" s="203"/>
      <c r="J363" s="200"/>
      <c r="K363" s="200"/>
      <c r="L363" s="204"/>
      <c r="M363" s="205"/>
      <c r="N363" s="206"/>
      <c r="O363" s="206"/>
      <c r="P363" s="206"/>
      <c r="Q363" s="206"/>
      <c r="R363" s="206"/>
      <c r="S363" s="206"/>
      <c r="T363" s="207"/>
      <c r="AT363" s="208" t="s">
        <v>172</v>
      </c>
      <c r="AU363" s="208" t="s">
        <v>82</v>
      </c>
      <c r="AV363" s="13" t="s">
        <v>80</v>
      </c>
      <c r="AW363" s="13" t="s">
        <v>35</v>
      </c>
      <c r="AX363" s="13" t="s">
        <v>73</v>
      </c>
      <c r="AY363" s="208" t="s">
        <v>159</v>
      </c>
    </row>
    <row r="364" spans="1:65" s="14" customFormat="1" ht="11.25">
      <c r="B364" s="209"/>
      <c r="C364" s="210"/>
      <c r="D364" s="192" t="s">
        <v>172</v>
      </c>
      <c r="E364" s="211" t="s">
        <v>19</v>
      </c>
      <c r="F364" s="212" t="s">
        <v>868</v>
      </c>
      <c r="G364" s="210"/>
      <c r="H364" s="213">
        <v>0.36499999999999999</v>
      </c>
      <c r="I364" s="214"/>
      <c r="J364" s="210"/>
      <c r="K364" s="210"/>
      <c r="L364" s="215"/>
      <c r="M364" s="216"/>
      <c r="N364" s="217"/>
      <c r="O364" s="217"/>
      <c r="P364" s="217"/>
      <c r="Q364" s="217"/>
      <c r="R364" s="217"/>
      <c r="S364" s="217"/>
      <c r="T364" s="218"/>
      <c r="AT364" s="219" t="s">
        <v>172</v>
      </c>
      <c r="AU364" s="219" t="s">
        <v>82</v>
      </c>
      <c r="AV364" s="14" t="s">
        <v>82</v>
      </c>
      <c r="AW364" s="14" t="s">
        <v>35</v>
      </c>
      <c r="AX364" s="14" t="s">
        <v>80</v>
      </c>
      <c r="AY364" s="219" t="s">
        <v>159</v>
      </c>
    </row>
    <row r="365" spans="1:65" s="13" customFormat="1" ht="11.25">
      <c r="B365" s="199"/>
      <c r="C365" s="200"/>
      <c r="D365" s="192" t="s">
        <v>172</v>
      </c>
      <c r="E365" s="201" t="s">
        <v>19</v>
      </c>
      <c r="F365" s="202" t="s">
        <v>869</v>
      </c>
      <c r="G365" s="200"/>
      <c r="H365" s="201" t="s">
        <v>19</v>
      </c>
      <c r="I365" s="203"/>
      <c r="J365" s="200"/>
      <c r="K365" s="200"/>
      <c r="L365" s="204"/>
      <c r="M365" s="205"/>
      <c r="N365" s="206"/>
      <c r="O365" s="206"/>
      <c r="P365" s="206"/>
      <c r="Q365" s="206"/>
      <c r="R365" s="206"/>
      <c r="S365" s="206"/>
      <c r="T365" s="207"/>
      <c r="AT365" s="208" t="s">
        <v>172</v>
      </c>
      <c r="AU365" s="208" t="s">
        <v>82</v>
      </c>
      <c r="AV365" s="13" t="s">
        <v>80</v>
      </c>
      <c r="AW365" s="13" t="s">
        <v>35</v>
      </c>
      <c r="AX365" s="13" t="s">
        <v>73</v>
      </c>
      <c r="AY365" s="208" t="s">
        <v>159</v>
      </c>
    </row>
    <row r="366" spans="1:65" s="2" customFormat="1" ht="16.5" customHeight="1">
      <c r="A366" s="35"/>
      <c r="B366" s="36"/>
      <c r="C366" s="179" t="s">
        <v>555</v>
      </c>
      <c r="D366" s="179" t="s">
        <v>161</v>
      </c>
      <c r="E366" s="180" t="s">
        <v>870</v>
      </c>
      <c r="F366" s="181" t="s">
        <v>871</v>
      </c>
      <c r="G366" s="182" t="s">
        <v>211</v>
      </c>
      <c r="H366" s="183">
        <v>4.5890000000000004</v>
      </c>
      <c r="I366" s="184"/>
      <c r="J366" s="185">
        <f>ROUND(I366*H366,2)</f>
        <v>0</v>
      </c>
      <c r="K366" s="181" t="s">
        <v>165</v>
      </c>
      <c r="L366" s="40"/>
      <c r="M366" s="186" t="s">
        <v>19</v>
      </c>
      <c r="N366" s="187" t="s">
        <v>44</v>
      </c>
      <c r="O366" s="65"/>
      <c r="P366" s="188">
        <f>O366*H366</f>
        <v>0</v>
      </c>
      <c r="Q366" s="188">
        <v>0.12171</v>
      </c>
      <c r="R366" s="188">
        <f>Q366*H366</f>
        <v>0.55852719000000006</v>
      </c>
      <c r="S366" s="188">
        <v>2.4</v>
      </c>
      <c r="T366" s="189">
        <f>S366*H366</f>
        <v>11.0136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90" t="s">
        <v>166</v>
      </c>
      <c r="AT366" s="190" t="s">
        <v>161</v>
      </c>
      <c r="AU366" s="190" t="s">
        <v>82</v>
      </c>
      <c r="AY366" s="18" t="s">
        <v>159</v>
      </c>
      <c r="BE366" s="191">
        <f>IF(N366="základní",J366,0)</f>
        <v>0</v>
      </c>
      <c r="BF366" s="191">
        <f>IF(N366="snížená",J366,0)</f>
        <v>0</v>
      </c>
      <c r="BG366" s="191">
        <f>IF(N366="zákl. přenesená",J366,0)</f>
        <v>0</v>
      </c>
      <c r="BH366" s="191">
        <f>IF(N366="sníž. přenesená",J366,0)</f>
        <v>0</v>
      </c>
      <c r="BI366" s="191">
        <f>IF(N366="nulová",J366,0)</f>
        <v>0</v>
      </c>
      <c r="BJ366" s="18" t="s">
        <v>80</v>
      </c>
      <c r="BK366" s="191">
        <f>ROUND(I366*H366,2)</f>
        <v>0</v>
      </c>
      <c r="BL366" s="18" t="s">
        <v>166</v>
      </c>
      <c r="BM366" s="190" t="s">
        <v>872</v>
      </c>
    </row>
    <row r="367" spans="1:65" s="2" customFormat="1" ht="19.5">
      <c r="A367" s="35"/>
      <c r="B367" s="36"/>
      <c r="C367" s="37"/>
      <c r="D367" s="192" t="s">
        <v>168</v>
      </c>
      <c r="E367" s="37"/>
      <c r="F367" s="193" t="s">
        <v>873</v>
      </c>
      <c r="G367" s="37"/>
      <c r="H367" s="37"/>
      <c r="I367" s="194"/>
      <c r="J367" s="37"/>
      <c r="K367" s="37"/>
      <c r="L367" s="40"/>
      <c r="M367" s="195"/>
      <c r="N367" s="196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168</v>
      </c>
      <c r="AU367" s="18" t="s">
        <v>82</v>
      </c>
    </row>
    <row r="368" spans="1:65" s="2" customFormat="1" ht="11.25">
      <c r="A368" s="35"/>
      <c r="B368" s="36"/>
      <c r="C368" s="37"/>
      <c r="D368" s="197" t="s">
        <v>170</v>
      </c>
      <c r="E368" s="37"/>
      <c r="F368" s="198" t="s">
        <v>874</v>
      </c>
      <c r="G368" s="37"/>
      <c r="H368" s="37"/>
      <c r="I368" s="194"/>
      <c r="J368" s="37"/>
      <c r="K368" s="37"/>
      <c r="L368" s="40"/>
      <c r="M368" s="195"/>
      <c r="N368" s="196"/>
      <c r="O368" s="65"/>
      <c r="P368" s="65"/>
      <c r="Q368" s="65"/>
      <c r="R368" s="65"/>
      <c r="S368" s="65"/>
      <c r="T368" s="66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170</v>
      </c>
      <c r="AU368" s="18" t="s">
        <v>82</v>
      </c>
    </row>
    <row r="369" spans="1:65" s="13" customFormat="1" ht="11.25">
      <c r="B369" s="199"/>
      <c r="C369" s="200"/>
      <c r="D369" s="192" t="s">
        <v>172</v>
      </c>
      <c r="E369" s="201" t="s">
        <v>19</v>
      </c>
      <c r="F369" s="202" t="s">
        <v>875</v>
      </c>
      <c r="G369" s="200"/>
      <c r="H369" s="201" t="s">
        <v>19</v>
      </c>
      <c r="I369" s="203"/>
      <c r="J369" s="200"/>
      <c r="K369" s="200"/>
      <c r="L369" s="204"/>
      <c r="M369" s="205"/>
      <c r="N369" s="206"/>
      <c r="O369" s="206"/>
      <c r="P369" s="206"/>
      <c r="Q369" s="206"/>
      <c r="R369" s="206"/>
      <c r="S369" s="206"/>
      <c r="T369" s="207"/>
      <c r="AT369" s="208" t="s">
        <v>172</v>
      </c>
      <c r="AU369" s="208" t="s">
        <v>82</v>
      </c>
      <c r="AV369" s="13" t="s">
        <v>80</v>
      </c>
      <c r="AW369" s="13" t="s">
        <v>35</v>
      </c>
      <c r="AX369" s="13" t="s">
        <v>73</v>
      </c>
      <c r="AY369" s="208" t="s">
        <v>159</v>
      </c>
    </row>
    <row r="370" spans="1:65" s="14" customFormat="1" ht="11.25">
      <c r="B370" s="209"/>
      <c r="C370" s="210"/>
      <c r="D370" s="192" t="s">
        <v>172</v>
      </c>
      <c r="E370" s="211" t="s">
        <v>19</v>
      </c>
      <c r="F370" s="212" t="s">
        <v>876</v>
      </c>
      <c r="G370" s="210"/>
      <c r="H370" s="213">
        <v>4.5890000000000004</v>
      </c>
      <c r="I370" s="214"/>
      <c r="J370" s="210"/>
      <c r="K370" s="210"/>
      <c r="L370" s="215"/>
      <c r="M370" s="216"/>
      <c r="N370" s="217"/>
      <c r="O370" s="217"/>
      <c r="P370" s="217"/>
      <c r="Q370" s="217"/>
      <c r="R370" s="217"/>
      <c r="S370" s="217"/>
      <c r="T370" s="218"/>
      <c r="AT370" s="219" t="s">
        <v>172</v>
      </c>
      <c r="AU370" s="219" t="s">
        <v>82</v>
      </c>
      <c r="AV370" s="14" t="s">
        <v>82</v>
      </c>
      <c r="AW370" s="14" t="s">
        <v>35</v>
      </c>
      <c r="AX370" s="14" t="s">
        <v>73</v>
      </c>
      <c r="AY370" s="219" t="s">
        <v>159</v>
      </c>
    </row>
    <row r="371" spans="1:65" s="15" customFormat="1" ht="11.25">
      <c r="B371" s="220"/>
      <c r="C371" s="221"/>
      <c r="D371" s="192" t="s">
        <v>172</v>
      </c>
      <c r="E371" s="222" t="s">
        <v>19</v>
      </c>
      <c r="F371" s="223" t="s">
        <v>175</v>
      </c>
      <c r="G371" s="221"/>
      <c r="H371" s="224">
        <v>4.5890000000000004</v>
      </c>
      <c r="I371" s="225"/>
      <c r="J371" s="221"/>
      <c r="K371" s="221"/>
      <c r="L371" s="226"/>
      <c r="M371" s="227"/>
      <c r="N371" s="228"/>
      <c r="O371" s="228"/>
      <c r="P371" s="228"/>
      <c r="Q371" s="228"/>
      <c r="R371" s="228"/>
      <c r="S371" s="228"/>
      <c r="T371" s="229"/>
      <c r="AT371" s="230" t="s">
        <v>172</v>
      </c>
      <c r="AU371" s="230" t="s">
        <v>82</v>
      </c>
      <c r="AV371" s="15" t="s">
        <v>166</v>
      </c>
      <c r="AW371" s="15" t="s">
        <v>35</v>
      </c>
      <c r="AX371" s="15" t="s">
        <v>80</v>
      </c>
      <c r="AY371" s="230" t="s">
        <v>159</v>
      </c>
    </row>
    <row r="372" spans="1:65" s="2" customFormat="1" ht="21.75" customHeight="1">
      <c r="A372" s="35"/>
      <c r="B372" s="36"/>
      <c r="C372" s="179" t="s">
        <v>560</v>
      </c>
      <c r="D372" s="179" t="s">
        <v>161</v>
      </c>
      <c r="E372" s="180" t="s">
        <v>469</v>
      </c>
      <c r="F372" s="181" t="s">
        <v>470</v>
      </c>
      <c r="G372" s="182" t="s">
        <v>164</v>
      </c>
      <c r="H372" s="183">
        <v>1.5</v>
      </c>
      <c r="I372" s="184"/>
      <c r="J372" s="185">
        <f>ROUND(I372*H372,2)</f>
        <v>0</v>
      </c>
      <c r="K372" s="181" t="s">
        <v>165</v>
      </c>
      <c r="L372" s="40"/>
      <c r="M372" s="186" t="s">
        <v>19</v>
      </c>
      <c r="N372" s="187" t="s">
        <v>44</v>
      </c>
      <c r="O372" s="65"/>
      <c r="P372" s="188">
        <f>O372*H372</f>
        <v>0</v>
      </c>
      <c r="Q372" s="188">
        <v>0</v>
      </c>
      <c r="R372" s="188">
        <f>Q372*H372</f>
        <v>0</v>
      </c>
      <c r="S372" s="188">
        <v>0.98</v>
      </c>
      <c r="T372" s="189">
        <f>S372*H372</f>
        <v>1.47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90" t="s">
        <v>166</v>
      </c>
      <c r="AT372" s="190" t="s">
        <v>161</v>
      </c>
      <c r="AU372" s="190" t="s">
        <v>82</v>
      </c>
      <c r="AY372" s="18" t="s">
        <v>159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8" t="s">
        <v>80</v>
      </c>
      <c r="BK372" s="191">
        <f>ROUND(I372*H372,2)</f>
        <v>0</v>
      </c>
      <c r="BL372" s="18" t="s">
        <v>166</v>
      </c>
      <c r="BM372" s="190" t="s">
        <v>877</v>
      </c>
    </row>
    <row r="373" spans="1:65" s="2" customFormat="1" ht="29.25">
      <c r="A373" s="35"/>
      <c r="B373" s="36"/>
      <c r="C373" s="37"/>
      <c r="D373" s="192" t="s">
        <v>168</v>
      </c>
      <c r="E373" s="37"/>
      <c r="F373" s="193" t="s">
        <v>472</v>
      </c>
      <c r="G373" s="37"/>
      <c r="H373" s="37"/>
      <c r="I373" s="194"/>
      <c r="J373" s="37"/>
      <c r="K373" s="37"/>
      <c r="L373" s="40"/>
      <c r="M373" s="195"/>
      <c r="N373" s="196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168</v>
      </c>
      <c r="AU373" s="18" t="s">
        <v>82</v>
      </c>
    </row>
    <row r="374" spans="1:65" s="2" customFormat="1" ht="11.25">
      <c r="A374" s="35"/>
      <c r="B374" s="36"/>
      <c r="C374" s="37"/>
      <c r="D374" s="197" t="s">
        <v>170</v>
      </c>
      <c r="E374" s="37"/>
      <c r="F374" s="198" t="s">
        <v>473</v>
      </c>
      <c r="G374" s="37"/>
      <c r="H374" s="37"/>
      <c r="I374" s="194"/>
      <c r="J374" s="37"/>
      <c r="K374" s="37"/>
      <c r="L374" s="40"/>
      <c r="M374" s="195"/>
      <c r="N374" s="196"/>
      <c r="O374" s="65"/>
      <c r="P374" s="65"/>
      <c r="Q374" s="65"/>
      <c r="R374" s="65"/>
      <c r="S374" s="65"/>
      <c r="T374" s="66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170</v>
      </c>
      <c r="AU374" s="18" t="s">
        <v>82</v>
      </c>
    </row>
    <row r="375" spans="1:65" s="13" customFormat="1" ht="11.25">
      <c r="B375" s="199"/>
      <c r="C375" s="200"/>
      <c r="D375" s="192" t="s">
        <v>172</v>
      </c>
      <c r="E375" s="201" t="s">
        <v>19</v>
      </c>
      <c r="F375" s="202" t="s">
        <v>878</v>
      </c>
      <c r="G375" s="200"/>
      <c r="H375" s="201" t="s">
        <v>19</v>
      </c>
      <c r="I375" s="203"/>
      <c r="J375" s="200"/>
      <c r="K375" s="200"/>
      <c r="L375" s="204"/>
      <c r="M375" s="205"/>
      <c r="N375" s="206"/>
      <c r="O375" s="206"/>
      <c r="P375" s="206"/>
      <c r="Q375" s="206"/>
      <c r="R375" s="206"/>
      <c r="S375" s="206"/>
      <c r="T375" s="207"/>
      <c r="AT375" s="208" t="s">
        <v>172</v>
      </c>
      <c r="AU375" s="208" t="s">
        <v>82</v>
      </c>
      <c r="AV375" s="13" t="s">
        <v>80</v>
      </c>
      <c r="AW375" s="13" t="s">
        <v>35</v>
      </c>
      <c r="AX375" s="13" t="s">
        <v>73</v>
      </c>
      <c r="AY375" s="208" t="s">
        <v>159</v>
      </c>
    </row>
    <row r="376" spans="1:65" s="14" customFormat="1" ht="11.25">
      <c r="B376" s="209"/>
      <c r="C376" s="210"/>
      <c r="D376" s="192" t="s">
        <v>172</v>
      </c>
      <c r="E376" s="211" t="s">
        <v>19</v>
      </c>
      <c r="F376" s="212" t="s">
        <v>879</v>
      </c>
      <c r="G376" s="210"/>
      <c r="H376" s="213">
        <v>1.5</v>
      </c>
      <c r="I376" s="214"/>
      <c r="J376" s="210"/>
      <c r="K376" s="210"/>
      <c r="L376" s="215"/>
      <c r="M376" s="216"/>
      <c r="N376" s="217"/>
      <c r="O376" s="217"/>
      <c r="P376" s="217"/>
      <c r="Q376" s="217"/>
      <c r="R376" s="217"/>
      <c r="S376" s="217"/>
      <c r="T376" s="218"/>
      <c r="AT376" s="219" t="s">
        <v>172</v>
      </c>
      <c r="AU376" s="219" t="s">
        <v>82</v>
      </c>
      <c r="AV376" s="14" t="s">
        <v>82</v>
      </c>
      <c r="AW376" s="14" t="s">
        <v>35</v>
      </c>
      <c r="AX376" s="14" t="s">
        <v>73</v>
      </c>
      <c r="AY376" s="219" t="s">
        <v>159</v>
      </c>
    </row>
    <row r="377" spans="1:65" s="15" customFormat="1" ht="11.25">
      <c r="B377" s="220"/>
      <c r="C377" s="221"/>
      <c r="D377" s="192" t="s">
        <v>172</v>
      </c>
      <c r="E377" s="222" t="s">
        <v>19</v>
      </c>
      <c r="F377" s="223" t="s">
        <v>175</v>
      </c>
      <c r="G377" s="221"/>
      <c r="H377" s="224">
        <v>1.5</v>
      </c>
      <c r="I377" s="225"/>
      <c r="J377" s="221"/>
      <c r="K377" s="221"/>
      <c r="L377" s="226"/>
      <c r="M377" s="227"/>
      <c r="N377" s="228"/>
      <c r="O377" s="228"/>
      <c r="P377" s="228"/>
      <c r="Q377" s="228"/>
      <c r="R377" s="228"/>
      <c r="S377" s="228"/>
      <c r="T377" s="229"/>
      <c r="AT377" s="230" t="s">
        <v>172</v>
      </c>
      <c r="AU377" s="230" t="s">
        <v>82</v>
      </c>
      <c r="AV377" s="15" t="s">
        <v>166</v>
      </c>
      <c r="AW377" s="15" t="s">
        <v>35</v>
      </c>
      <c r="AX377" s="15" t="s">
        <v>80</v>
      </c>
      <c r="AY377" s="230" t="s">
        <v>159</v>
      </c>
    </row>
    <row r="378" spans="1:65" s="12" customFormat="1" ht="22.9" customHeight="1">
      <c r="B378" s="163"/>
      <c r="C378" s="164"/>
      <c r="D378" s="165" t="s">
        <v>72</v>
      </c>
      <c r="E378" s="177" t="s">
        <v>487</v>
      </c>
      <c r="F378" s="177" t="s">
        <v>488</v>
      </c>
      <c r="G378" s="164"/>
      <c r="H378" s="164"/>
      <c r="I378" s="167"/>
      <c r="J378" s="178">
        <f>BK378</f>
        <v>0</v>
      </c>
      <c r="K378" s="164"/>
      <c r="L378" s="169"/>
      <c r="M378" s="170"/>
      <c r="N378" s="171"/>
      <c r="O378" s="171"/>
      <c r="P378" s="172">
        <f>SUM(P379:P427)</f>
        <v>0</v>
      </c>
      <c r="Q378" s="171"/>
      <c r="R378" s="172">
        <f>SUM(R379:R427)</f>
        <v>0</v>
      </c>
      <c r="S378" s="171"/>
      <c r="T378" s="173">
        <f>SUM(T379:T427)</f>
        <v>0</v>
      </c>
      <c r="AR378" s="174" t="s">
        <v>80</v>
      </c>
      <c r="AT378" s="175" t="s">
        <v>72</v>
      </c>
      <c r="AU378" s="175" t="s">
        <v>80</v>
      </c>
      <c r="AY378" s="174" t="s">
        <v>159</v>
      </c>
      <c r="BK378" s="176">
        <f>SUM(BK379:BK427)</f>
        <v>0</v>
      </c>
    </row>
    <row r="379" spans="1:65" s="2" customFormat="1" ht="33" customHeight="1">
      <c r="A379" s="35"/>
      <c r="B379" s="36"/>
      <c r="C379" s="179" t="s">
        <v>565</v>
      </c>
      <c r="D379" s="179" t="s">
        <v>161</v>
      </c>
      <c r="E379" s="180" t="s">
        <v>490</v>
      </c>
      <c r="F379" s="181" t="s">
        <v>491</v>
      </c>
      <c r="G379" s="182" t="s">
        <v>222</v>
      </c>
      <c r="H379" s="183">
        <v>40.389000000000003</v>
      </c>
      <c r="I379" s="184"/>
      <c r="J379" s="185">
        <f>ROUND(I379*H379,2)</f>
        <v>0</v>
      </c>
      <c r="K379" s="181" t="s">
        <v>165</v>
      </c>
      <c r="L379" s="40"/>
      <c r="M379" s="186" t="s">
        <v>19</v>
      </c>
      <c r="N379" s="187" t="s">
        <v>44</v>
      </c>
      <c r="O379" s="65"/>
      <c r="P379" s="188">
        <f>O379*H379</f>
        <v>0</v>
      </c>
      <c r="Q379" s="188">
        <v>0</v>
      </c>
      <c r="R379" s="188">
        <f>Q379*H379</f>
        <v>0</v>
      </c>
      <c r="S379" s="188">
        <v>0</v>
      </c>
      <c r="T379" s="189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90" t="s">
        <v>166</v>
      </c>
      <c r="AT379" s="190" t="s">
        <v>161</v>
      </c>
      <c r="AU379" s="190" t="s">
        <v>82</v>
      </c>
      <c r="AY379" s="18" t="s">
        <v>159</v>
      </c>
      <c r="BE379" s="191">
        <f>IF(N379="základní",J379,0)</f>
        <v>0</v>
      </c>
      <c r="BF379" s="191">
        <f>IF(N379="snížená",J379,0)</f>
        <v>0</v>
      </c>
      <c r="BG379" s="191">
        <f>IF(N379="zákl. přenesená",J379,0)</f>
        <v>0</v>
      </c>
      <c r="BH379" s="191">
        <f>IF(N379="sníž. přenesená",J379,0)</f>
        <v>0</v>
      </c>
      <c r="BI379" s="191">
        <f>IF(N379="nulová",J379,0)</f>
        <v>0</v>
      </c>
      <c r="BJ379" s="18" t="s">
        <v>80</v>
      </c>
      <c r="BK379" s="191">
        <f>ROUND(I379*H379,2)</f>
        <v>0</v>
      </c>
      <c r="BL379" s="18" t="s">
        <v>166</v>
      </c>
      <c r="BM379" s="190" t="s">
        <v>880</v>
      </c>
    </row>
    <row r="380" spans="1:65" s="2" customFormat="1" ht="29.25">
      <c r="A380" s="35"/>
      <c r="B380" s="36"/>
      <c r="C380" s="37"/>
      <c r="D380" s="192" t="s">
        <v>168</v>
      </c>
      <c r="E380" s="37"/>
      <c r="F380" s="193" t="s">
        <v>493</v>
      </c>
      <c r="G380" s="37"/>
      <c r="H380" s="37"/>
      <c r="I380" s="194"/>
      <c r="J380" s="37"/>
      <c r="K380" s="37"/>
      <c r="L380" s="40"/>
      <c r="M380" s="195"/>
      <c r="N380" s="196"/>
      <c r="O380" s="65"/>
      <c r="P380" s="65"/>
      <c r="Q380" s="65"/>
      <c r="R380" s="65"/>
      <c r="S380" s="65"/>
      <c r="T380" s="66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8" t="s">
        <v>168</v>
      </c>
      <c r="AU380" s="18" t="s">
        <v>82</v>
      </c>
    </row>
    <row r="381" spans="1:65" s="2" customFormat="1" ht="11.25">
      <c r="A381" s="35"/>
      <c r="B381" s="36"/>
      <c r="C381" s="37"/>
      <c r="D381" s="197" t="s">
        <v>170</v>
      </c>
      <c r="E381" s="37"/>
      <c r="F381" s="198" t="s">
        <v>494</v>
      </c>
      <c r="G381" s="37"/>
      <c r="H381" s="37"/>
      <c r="I381" s="194"/>
      <c r="J381" s="37"/>
      <c r="K381" s="37"/>
      <c r="L381" s="40"/>
      <c r="M381" s="195"/>
      <c r="N381" s="196"/>
      <c r="O381" s="65"/>
      <c r="P381" s="65"/>
      <c r="Q381" s="65"/>
      <c r="R381" s="65"/>
      <c r="S381" s="65"/>
      <c r="T381" s="66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170</v>
      </c>
      <c r="AU381" s="18" t="s">
        <v>82</v>
      </c>
    </row>
    <row r="382" spans="1:65" s="13" customFormat="1" ht="11.25">
      <c r="B382" s="199"/>
      <c r="C382" s="200"/>
      <c r="D382" s="192" t="s">
        <v>172</v>
      </c>
      <c r="E382" s="201" t="s">
        <v>19</v>
      </c>
      <c r="F382" s="202" t="s">
        <v>881</v>
      </c>
      <c r="G382" s="200"/>
      <c r="H382" s="201" t="s">
        <v>19</v>
      </c>
      <c r="I382" s="203"/>
      <c r="J382" s="200"/>
      <c r="K382" s="200"/>
      <c r="L382" s="204"/>
      <c r="M382" s="205"/>
      <c r="N382" s="206"/>
      <c r="O382" s="206"/>
      <c r="P382" s="206"/>
      <c r="Q382" s="206"/>
      <c r="R382" s="206"/>
      <c r="S382" s="206"/>
      <c r="T382" s="207"/>
      <c r="AT382" s="208" t="s">
        <v>172</v>
      </c>
      <c r="AU382" s="208" t="s">
        <v>82</v>
      </c>
      <c r="AV382" s="13" t="s">
        <v>80</v>
      </c>
      <c r="AW382" s="13" t="s">
        <v>35</v>
      </c>
      <c r="AX382" s="13" t="s">
        <v>73</v>
      </c>
      <c r="AY382" s="208" t="s">
        <v>159</v>
      </c>
    </row>
    <row r="383" spans="1:65" s="14" customFormat="1" ht="11.25">
      <c r="B383" s="209"/>
      <c r="C383" s="210"/>
      <c r="D383" s="192" t="s">
        <v>172</v>
      </c>
      <c r="E383" s="211" t="s">
        <v>19</v>
      </c>
      <c r="F383" s="212" t="s">
        <v>882</v>
      </c>
      <c r="G383" s="210"/>
      <c r="H383" s="213">
        <v>38.918999999999997</v>
      </c>
      <c r="I383" s="214"/>
      <c r="J383" s="210"/>
      <c r="K383" s="210"/>
      <c r="L383" s="215"/>
      <c r="M383" s="216"/>
      <c r="N383" s="217"/>
      <c r="O383" s="217"/>
      <c r="P383" s="217"/>
      <c r="Q383" s="217"/>
      <c r="R383" s="217"/>
      <c r="S383" s="217"/>
      <c r="T383" s="218"/>
      <c r="AT383" s="219" t="s">
        <v>172</v>
      </c>
      <c r="AU383" s="219" t="s">
        <v>82</v>
      </c>
      <c r="AV383" s="14" t="s">
        <v>82</v>
      </c>
      <c r="AW383" s="14" t="s">
        <v>35</v>
      </c>
      <c r="AX383" s="14" t="s">
        <v>73</v>
      </c>
      <c r="AY383" s="219" t="s">
        <v>159</v>
      </c>
    </row>
    <row r="384" spans="1:65" s="13" customFormat="1" ht="11.25">
      <c r="B384" s="199"/>
      <c r="C384" s="200"/>
      <c r="D384" s="192" t="s">
        <v>172</v>
      </c>
      <c r="E384" s="201" t="s">
        <v>19</v>
      </c>
      <c r="F384" s="202" t="s">
        <v>878</v>
      </c>
      <c r="G384" s="200"/>
      <c r="H384" s="201" t="s">
        <v>19</v>
      </c>
      <c r="I384" s="203"/>
      <c r="J384" s="200"/>
      <c r="K384" s="200"/>
      <c r="L384" s="204"/>
      <c r="M384" s="205"/>
      <c r="N384" s="206"/>
      <c r="O384" s="206"/>
      <c r="P384" s="206"/>
      <c r="Q384" s="206"/>
      <c r="R384" s="206"/>
      <c r="S384" s="206"/>
      <c r="T384" s="207"/>
      <c r="AT384" s="208" t="s">
        <v>172</v>
      </c>
      <c r="AU384" s="208" t="s">
        <v>82</v>
      </c>
      <c r="AV384" s="13" t="s">
        <v>80</v>
      </c>
      <c r="AW384" s="13" t="s">
        <v>35</v>
      </c>
      <c r="AX384" s="13" t="s">
        <v>73</v>
      </c>
      <c r="AY384" s="208" t="s">
        <v>159</v>
      </c>
    </row>
    <row r="385" spans="1:65" s="14" customFormat="1" ht="11.25">
      <c r="B385" s="209"/>
      <c r="C385" s="210"/>
      <c r="D385" s="192" t="s">
        <v>172</v>
      </c>
      <c r="E385" s="211" t="s">
        <v>19</v>
      </c>
      <c r="F385" s="212" t="s">
        <v>883</v>
      </c>
      <c r="G385" s="210"/>
      <c r="H385" s="213">
        <v>1.47</v>
      </c>
      <c r="I385" s="214"/>
      <c r="J385" s="210"/>
      <c r="K385" s="210"/>
      <c r="L385" s="215"/>
      <c r="M385" s="216"/>
      <c r="N385" s="217"/>
      <c r="O385" s="217"/>
      <c r="P385" s="217"/>
      <c r="Q385" s="217"/>
      <c r="R385" s="217"/>
      <c r="S385" s="217"/>
      <c r="T385" s="218"/>
      <c r="AT385" s="219" t="s">
        <v>172</v>
      </c>
      <c r="AU385" s="219" t="s">
        <v>82</v>
      </c>
      <c r="AV385" s="14" t="s">
        <v>82</v>
      </c>
      <c r="AW385" s="14" t="s">
        <v>35</v>
      </c>
      <c r="AX385" s="14" t="s">
        <v>73</v>
      </c>
      <c r="AY385" s="219" t="s">
        <v>159</v>
      </c>
    </row>
    <row r="386" spans="1:65" s="15" customFormat="1" ht="11.25">
      <c r="B386" s="220"/>
      <c r="C386" s="221"/>
      <c r="D386" s="192" t="s">
        <v>172</v>
      </c>
      <c r="E386" s="222" t="s">
        <v>19</v>
      </c>
      <c r="F386" s="223" t="s">
        <v>175</v>
      </c>
      <c r="G386" s="221"/>
      <c r="H386" s="224">
        <v>40.389000000000003</v>
      </c>
      <c r="I386" s="225"/>
      <c r="J386" s="221"/>
      <c r="K386" s="221"/>
      <c r="L386" s="226"/>
      <c r="M386" s="227"/>
      <c r="N386" s="228"/>
      <c r="O386" s="228"/>
      <c r="P386" s="228"/>
      <c r="Q386" s="228"/>
      <c r="R386" s="228"/>
      <c r="S386" s="228"/>
      <c r="T386" s="229"/>
      <c r="AT386" s="230" t="s">
        <v>172</v>
      </c>
      <c r="AU386" s="230" t="s">
        <v>82</v>
      </c>
      <c r="AV386" s="15" t="s">
        <v>166</v>
      </c>
      <c r="AW386" s="15" t="s">
        <v>35</v>
      </c>
      <c r="AX386" s="15" t="s">
        <v>80</v>
      </c>
      <c r="AY386" s="230" t="s">
        <v>159</v>
      </c>
    </row>
    <row r="387" spans="1:65" s="2" customFormat="1" ht="37.9" customHeight="1">
      <c r="A387" s="35"/>
      <c r="B387" s="36"/>
      <c r="C387" s="179" t="s">
        <v>573</v>
      </c>
      <c r="D387" s="179" t="s">
        <v>161</v>
      </c>
      <c r="E387" s="180" t="s">
        <v>884</v>
      </c>
      <c r="F387" s="181" t="s">
        <v>885</v>
      </c>
      <c r="G387" s="182" t="s">
        <v>222</v>
      </c>
      <c r="H387" s="183">
        <v>11.013999999999999</v>
      </c>
      <c r="I387" s="184"/>
      <c r="J387" s="185">
        <f>ROUND(I387*H387,2)</f>
        <v>0</v>
      </c>
      <c r="K387" s="181" t="s">
        <v>165</v>
      </c>
      <c r="L387" s="40"/>
      <c r="M387" s="186" t="s">
        <v>19</v>
      </c>
      <c r="N387" s="187" t="s">
        <v>44</v>
      </c>
      <c r="O387" s="65"/>
      <c r="P387" s="188">
        <f>O387*H387</f>
        <v>0</v>
      </c>
      <c r="Q387" s="188">
        <v>0</v>
      </c>
      <c r="R387" s="188">
        <f>Q387*H387</f>
        <v>0</v>
      </c>
      <c r="S387" s="188">
        <v>0</v>
      </c>
      <c r="T387" s="189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90" t="s">
        <v>166</v>
      </c>
      <c r="AT387" s="190" t="s">
        <v>161</v>
      </c>
      <c r="AU387" s="190" t="s">
        <v>82</v>
      </c>
      <c r="AY387" s="18" t="s">
        <v>159</v>
      </c>
      <c r="BE387" s="191">
        <f>IF(N387="základní",J387,0)</f>
        <v>0</v>
      </c>
      <c r="BF387" s="191">
        <f>IF(N387="snížená",J387,0)</f>
        <v>0</v>
      </c>
      <c r="BG387" s="191">
        <f>IF(N387="zákl. přenesená",J387,0)</f>
        <v>0</v>
      </c>
      <c r="BH387" s="191">
        <f>IF(N387="sníž. přenesená",J387,0)</f>
        <v>0</v>
      </c>
      <c r="BI387" s="191">
        <f>IF(N387="nulová",J387,0)</f>
        <v>0</v>
      </c>
      <c r="BJ387" s="18" t="s">
        <v>80</v>
      </c>
      <c r="BK387" s="191">
        <f>ROUND(I387*H387,2)</f>
        <v>0</v>
      </c>
      <c r="BL387" s="18" t="s">
        <v>166</v>
      </c>
      <c r="BM387" s="190" t="s">
        <v>886</v>
      </c>
    </row>
    <row r="388" spans="1:65" s="2" customFormat="1" ht="29.25">
      <c r="A388" s="35"/>
      <c r="B388" s="36"/>
      <c r="C388" s="37"/>
      <c r="D388" s="192" t="s">
        <v>168</v>
      </c>
      <c r="E388" s="37"/>
      <c r="F388" s="193" t="s">
        <v>887</v>
      </c>
      <c r="G388" s="37"/>
      <c r="H388" s="37"/>
      <c r="I388" s="194"/>
      <c r="J388" s="37"/>
      <c r="K388" s="37"/>
      <c r="L388" s="40"/>
      <c r="M388" s="195"/>
      <c r="N388" s="196"/>
      <c r="O388" s="65"/>
      <c r="P388" s="65"/>
      <c r="Q388" s="65"/>
      <c r="R388" s="65"/>
      <c r="S388" s="65"/>
      <c r="T388" s="66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168</v>
      </c>
      <c r="AU388" s="18" t="s">
        <v>82</v>
      </c>
    </row>
    <row r="389" spans="1:65" s="2" customFormat="1" ht="11.25">
      <c r="A389" s="35"/>
      <c r="B389" s="36"/>
      <c r="C389" s="37"/>
      <c r="D389" s="197" t="s">
        <v>170</v>
      </c>
      <c r="E389" s="37"/>
      <c r="F389" s="198" t="s">
        <v>888</v>
      </c>
      <c r="G389" s="37"/>
      <c r="H389" s="37"/>
      <c r="I389" s="194"/>
      <c r="J389" s="37"/>
      <c r="K389" s="37"/>
      <c r="L389" s="40"/>
      <c r="M389" s="195"/>
      <c r="N389" s="196"/>
      <c r="O389" s="65"/>
      <c r="P389" s="65"/>
      <c r="Q389" s="65"/>
      <c r="R389" s="65"/>
      <c r="S389" s="65"/>
      <c r="T389" s="66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170</v>
      </c>
      <c r="AU389" s="18" t="s">
        <v>82</v>
      </c>
    </row>
    <row r="390" spans="1:65" s="13" customFormat="1" ht="11.25">
      <c r="B390" s="199"/>
      <c r="C390" s="200"/>
      <c r="D390" s="192" t="s">
        <v>172</v>
      </c>
      <c r="E390" s="201" t="s">
        <v>19</v>
      </c>
      <c r="F390" s="202" t="s">
        <v>889</v>
      </c>
      <c r="G390" s="200"/>
      <c r="H390" s="201" t="s">
        <v>19</v>
      </c>
      <c r="I390" s="203"/>
      <c r="J390" s="200"/>
      <c r="K390" s="200"/>
      <c r="L390" s="204"/>
      <c r="M390" s="205"/>
      <c r="N390" s="206"/>
      <c r="O390" s="206"/>
      <c r="P390" s="206"/>
      <c r="Q390" s="206"/>
      <c r="R390" s="206"/>
      <c r="S390" s="206"/>
      <c r="T390" s="207"/>
      <c r="AT390" s="208" t="s">
        <v>172</v>
      </c>
      <c r="AU390" s="208" t="s">
        <v>82</v>
      </c>
      <c r="AV390" s="13" t="s">
        <v>80</v>
      </c>
      <c r="AW390" s="13" t="s">
        <v>35</v>
      </c>
      <c r="AX390" s="13" t="s">
        <v>73</v>
      </c>
      <c r="AY390" s="208" t="s">
        <v>159</v>
      </c>
    </row>
    <row r="391" spans="1:65" s="14" customFormat="1" ht="11.25">
      <c r="B391" s="209"/>
      <c r="C391" s="210"/>
      <c r="D391" s="192" t="s">
        <v>172</v>
      </c>
      <c r="E391" s="211" t="s">
        <v>19</v>
      </c>
      <c r="F391" s="212" t="s">
        <v>890</v>
      </c>
      <c r="G391" s="210"/>
      <c r="H391" s="213">
        <v>11.013999999999999</v>
      </c>
      <c r="I391" s="214"/>
      <c r="J391" s="210"/>
      <c r="K391" s="210"/>
      <c r="L391" s="215"/>
      <c r="M391" s="216"/>
      <c r="N391" s="217"/>
      <c r="O391" s="217"/>
      <c r="P391" s="217"/>
      <c r="Q391" s="217"/>
      <c r="R391" s="217"/>
      <c r="S391" s="217"/>
      <c r="T391" s="218"/>
      <c r="AT391" s="219" t="s">
        <v>172</v>
      </c>
      <c r="AU391" s="219" t="s">
        <v>82</v>
      </c>
      <c r="AV391" s="14" t="s">
        <v>82</v>
      </c>
      <c r="AW391" s="14" t="s">
        <v>35</v>
      </c>
      <c r="AX391" s="14" t="s">
        <v>73</v>
      </c>
      <c r="AY391" s="219" t="s">
        <v>159</v>
      </c>
    </row>
    <row r="392" spans="1:65" s="15" customFormat="1" ht="11.25">
      <c r="B392" s="220"/>
      <c r="C392" s="221"/>
      <c r="D392" s="192" t="s">
        <v>172</v>
      </c>
      <c r="E392" s="222" t="s">
        <v>19</v>
      </c>
      <c r="F392" s="223" t="s">
        <v>175</v>
      </c>
      <c r="G392" s="221"/>
      <c r="H392" s="224">
        <v>11.013999999999999</v>
      </c>
      <c r="I392" s="225"/>
      <c r="J392" s="221"/>
      <c r="K392" s="221"/>
      <c r="L392" s="226"/>
      <c r="M392" s="227"/>
      <c r="N392" s="228"/>
      <c r="O392" s="228"/>
      <c r="P392" s="228"/>
      <c r="Q392" s="228"/>
      <c r="R392" s="228"/>
      <c r="S392" s="228"/>
      <c r="T392" s="229"/>
      <c r="AT392" s="230" t="s">
        <v>172</v>
      </c>
      <c r="AU392" s="230" t="s">
        <v>82</v>
      </c>
      <c r="AV392" s="15" t="s">
        <v>166</v>
      </c>
      <c r="AW392" s="15" t="s">
        <v>35</v>
      </c>
      <c r="AX392" s="15" t="s">
        <v>80</v>
      </c>
      <c r="AY392" s="230" t="s">
        <v>159</v>
      </c>
    </row>
    <row r="393" spans="1:65" s="2" customFormat="1" ht="24.2" customHeight="1">
      <c r="A393" s="35"/>
      <c r="B393" s="36"/>
      <c r="C393" s="179" t="s">
        <v>891</v>
      </c>
      <c r="D393" s="179" t="s">
        <v>161</v>
      </c>
      <c r="E393" s="180" t="s">
        <v>496</v>
      </c>
      <c r="F393" s="181" t="s">
        <v>497</v>
      </c>
      <c r="G393" s="182" t="s">
        <v>222</v>
      </c>
      <c r="H393" s="183">
        <v>191.49199999999999</v>
      </c>
      <c r="I393" s="184"/>
      <c r="J393" s="185">
        <f>ROUND(I393*H393,2)</f>
        <v>0</v>
      </c>
      <c r="K393" s="181" t="s">
        <v>165</v>
      </c>
      <c r="L393" s="40"/>
      <c r="M393" s="186" t="s">
        <v>19</v>
      </c>
      <c r="N393" s="187" t="s">
        <v>44</v>
      </c>
      <c r="O393" s="65"/>
      <c r="P393" s="188">
        <f>O393*H393</f>
        <v>0</v>
      </c>
      <c r="Q393" s="188">
        <v>0</v>
      </c>
      <c r="R393" s="188">
        <f>Q393*H393</f>
        <v>0</v>
      </c>
      <c r="S393" s="188">
        <v>0</v>
      </c>
      <c r="T393" s="189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0" t="s">
        <v>166</v>
      </c>
      <c r="AT393" s="190" t="s">
        <v>161</v>
      </c>
      <c r="AU393" s="190" t="s">
        <v>82</v>
      </c>
      <c r="AY393" s="18" t="s">
        <v>159</v>
      </c>
      <c r="BE393" s="191">
        <f>IF(N393="základní",J393,0)</f>
        <v>0</v>
      </c>
      <c r="BF393" s="191">
        <f>IF(N393="snížená",J393,0)</f>
        <v>0</v>
      </c>
      <c r="BG393" s="191">
        <f>IF(N393="zákl. přenesená",J393,0)</f>
        <v>0</v>
      </c>
      <c r="BH393" s="191">
        <f>IF(N393="sníž. přenesená",J393,0)</f>
        <v>0</v>
      </c>
      <c r="BI393" s="191">
        <f>IF(N393="nulová",J393,0)</f>
        <v>0</v>
      </c>
      <c r="BJ393" s="18" t="s">
        <v>80</v>
      </c>
      <c r="BK393" s="191">
        <f>ROUND(I393*H393,2)</f>
        <v>0</v>
      </c>
      <c r="BL393" s="18" t="s">
        <v>166</v>
      </c>
      <c r="BM393" s="190" t="s">
        <v>892</v>
      </c>
    </row>
    <row r="394" spans="1:65" s="2" customFormat="1" ht="29.25">
      <c r="A394" s="35"/>
      <c r="B394" s="36"/>
      <c r="C394" s="37"/>
      <c r="D394" s="192" t="s">
        <v>168</v>
      </c>
      <c r="E394" s="37"/>
      <c r="F394" s="193" t="s">
        <v>499</v>
      </c>
      <c r="G394" s="37"/>
      <c r="H394" s="37"/>
      <c r="I394" s="194"/>
      <c r="J394" s="37"/>
      <c r="K394" s="37"/>
      <c r="L394" s="40"/>
      <c r="M394" s="195"/>
      <c r="N394" s="196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168</v>
      </c>
      <c r="AU394" s="18" t="s">
        <v>82</v>
      </c>
    </row>
    <row r="395" spans="1:65" s="2" customFormat="1" ht="11.25">
      <c r="A395" s="35"/>
      <c r="B395" s="36"/>
      <c r="C395" s="37"/>
      <c r="D395" s="197" t="s">
        <v>170</v>
      </c>
      <c r="E395" s="37"/>
      <c r="F395" s="198" t="s">
        <v>500</v>
      </c>
      <c r="G395" s="37"/>
      <c r="H395" s="37"/>
      <c r="I395" s="194"/>
      <c r="J395" s="37"/>
      <c r="K395" s="37"/>
      <c r="L395" s="40"/>
      <c r="M395" s="195"/>
      <c r="N395" s="196"/>
      <c r="O395" s="65"/>
      <c r="P395" s="65"/>
      <c r="Q395" s="65"/>
      <c r="R395" s="65"/>
      <c r="S395" s="65"/>
      <c r="T395" s="66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170</v>
      </c>
      <c r="AU395" s="18" t="s">
        <v>82</v>
      </c>
    </row>
    <row r="396" spans="1:65" s="2" customFormat="1" ht="33" customHeight="1">
      <c r="A396" s="35"/>
      <c r="B396" s="36"/>
      <c r="C396" s="179" t="s">
        <v>893</v>
      </c>
      <c r="D396" s="179" t="s">
        <v>161</v>
      </c>
      <c r="E396" s="180" t="s">
        <v>894</v>
      </c>
      <c r="F396" s="181" t="s">
        <v>895</v>
      </c>
      <c r="G396" s="182" t="s">
        <v>222</v>
      </c>
      <c r="H396" s="183">
        <v>2.976</v>
      </c>
      <c r="I396" s="184"/>
      <c r="J396" s="185">
        <f>ROUND(I396*H396,2)</f>
        <v>0</v>
      </c>
      <c r="K396" s="181" t="s">
        <v>165</v>
      </c>
      <c r="L396" s="40"/>
      <c r="M396" s="186" t="s">
        <v>19</v>
      </c>
      <c r="N396" s="187" t="s">
        <v>44</v>
      </c>
      <c r="O396" s="65"/>
      <c r="P396" s="188">
        <f>O396*H396</f>
        <v>0</v>
      </c>
      <c r="Q396" s="188">
        <v>0</v>
      </c>
      <c r="R396" s="188">
        <f>Q396*H396</f>
        <v>0</v>
      </c>
      <c r="S396" s="188">
        <v>0</v>
      </c>
      <c r="T396" s="189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90" t="s">
        <v>166</v>
      </c>
      <c r="AT396" s="190" t="s">
        <v>161</v>
      </c>
      <c r="AU396" s="190" t="s">
        <v>82</v>
      </c>
      <c r="AY396" s="18" t="s">
        <v>159</v>
      </c>
      <c r="BE396" s="191">
        <f>IF(N396="základní",J396,0)</f>
        <v>0</v>
      </c>
      <c r="BF396" s="191">
        <f>IF(N396="snížená",J396,0)</f>
        <v>0</v>
      </c>
      <c r="BG396" s="191">
        <f>IF(N396="zákl. přenesená",J396,0)</f>
        <v>0</v>
      </c>
      <c r="BH396" s="191">
        <f>IF(N396="sníž. přenesená",J396,0)</f>
        <v>0</v>
      </c>
      <c r="BI396" s="191">
        <f>IF(N396="nulová",J396,0)</f>
        <v>0</v>
      </c>
      <c r="BJ396" s="18" t="s">
        <v>80</v>
      </c>
      <c r="BK396" s="191">
        <f>ROUND(I396*H396,2)</f>
        <v>0</v>
      </c>
      <c r="BL396" s="18" t="s">
        <v>166</v>
      </c>
      <c r="BM396" s="190" t="s">
        <v>896</v>
      </c>
    </row>
    <row r="397" spans="1:65" s="2" customFormat="1" ht="19.5">
      <c r="A397" s="35"/>
      <c r="B397" s="36"/>
      <c r="C397" s="37"/>
      <c r="D397" s="192" t="s">
        <v>168</v>
      </c>
      <c r="E397" s="37"/>
      <c r="F397" s="193" t="s">
        <v>897</v>
      </c>
      <c r="G397" s="37"/>
      <c r="H397" s="37"/>
      <c r="I397" s="194"/>
      <c r="J397" s="37"/>
      <c r="K397" s="37"/>
      <c r="L397" s="40"/>
      <c r="M397" s="195"/>
      <c r="N397" s="196"/>
      <c r="O397" s="65"/>
      <c r="P397" s="65"/>
      <c r="Q397" s="65"/>
      <c r="R397" s="65"/>
      <c r="S397" s="65"/>
      <c r="T397" s="66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168</v>
      </c>
      <c r="AU397" s="18" t="s">
        <v>82</v>
      </c>
    </row>
    <row r="398" spans="1:65" s="2" customFormat="1" ht="11.25">
      <c r="A398" s="35"/>
      <c r="B398" s="36"/>
      <c r="C398" s="37"/>
      <c r="D398" s="197" t="s">
        <v>170</v>
      </c>
      <c r="E398" s="37"/>
      <c r="F398" s="198" t="s">
        <v>898</v>
      </c>
      <c r="G398" s="37"/>
      <c r="H398" s="37"/>
      <c r="I398" s="194"/>
      <c r="J398" s="37"/>
      <c r="K398" s="37"/>
      <c r="L398" s="40"/>
      <c r="M398" s="195"/>
      <c r="N398" s="196"/>
      <c r="O398" s="65"/>
      <c r="P398" s="65"/>
      <c r="Q398" s="65"/>
      <c r="R398" s="65"/>
      <c r="S398" s="65"/>
      <c r="T398" s="66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170</v>
      </c>
      <c r="AU398" s="18" t="s">
        <v>82</v>
      </c>
    </row>
    <row r="399" spans="1:65" s="13" customFormat="1" ht="11.25">
      <c r="B399" s="199"/>
      <c r="C399" s="200"/>
      <c r="D399" s="192" t="s">
        <v>172</v>
      </c>
      <c r="E399" s="201" t="s">
        <v>19</v>
      </c>
      <c r="F399" s="202" t="s">
        <v>899</v>
      </c>
      <c r="G399" s="200"/>
      <c r="H399" s="201" t="s">
        <v>19</v>
      </c>
      <c r="I399" s="203"/>
      <c r="J399" s="200"/>
      <c r="K399" s="200"/>
      <c r="L399" s="204"/>
      <c r="M399" s="205"/>
      <c r="N399" s="206"/>
      <c r="O399" s="206"/>
      <c r="P399" s="206"/>
      <c r="Q399" s="206"/>
      <c r="R399" s="206"/>
      <c r="S399" s="206"/>
      <c r="T399" s="207"/>
      <c r="AT399" s="208" t="s">
        <v>172</v>
      </c>
      <c r="AU399" s="208" t="s">
        <v>82</v>
      </c>
      <c r="AV399" s="13" t="s">
        <v>80</v>
      </c>
      <c r="AW399" s="13" t="s">
        <v>35</v>
      </c>
      <c r="AX399" s="13" t="s">
        <v>73</v>
      </c>
      <c r="AY399" s="208" t="s">
        <v>159</v>
      </c>
    </row>
    <row r="400" spans="1:65" s="14" customFormat="1" ht="11.25">
      <c r="B400" s="209"/>
      <c r="C400" s="210"/>
      <c r="D400" s="192" t="s">
        <v>172</v>
      </c>
      <c r="E400" s="211" t="s">
        <v>19</v>
      </c>
      <c r="F400" s="212" t="s">
        <v>900</v>
      </c>
      <c r="G400" s="210"/>
      <c r="H400" s="213">
        <v>2.6840000000000002</v>
      </c>
      <c r="I400" s="214"/>
      <c r="J400" s="210"/>
      <c r="K400" s="210"/>
      <c r="L400" s="215"/>
      <c r="M400" s="216"/>
      <c r="N400" s="217"/>
      <c r="O400" s="217"/>
      <c r="P400" s="217"/>
      <c r="Q400" s="217"/>
      <c r="R400" s="217"/>
      <c r="S400" s="217"/>
      <c r="T400" s="218"/>
      <c r="AT400" s="219" t="s">
        <v>172</v>
      </c>
      <c r="AU400" s="219" t="s">
        <v>82</v>
      </c>
      <c r="AV400" s="14" t="s">
        <v>82</v>
      </c>
      <c r="AW400" s="14" t="s">
        <v>35</v>
      </c>
      <c r="AX400" s="14" t="s">
        <v>73</v>
      </c>
      <c r="AY400" s="219" t="s">
        <v>159</v>
      </c>
    </row>
    <row r="401" spans="1:65" s="13" customFormat="1" ht="22.5">
      <c r="B401" s="199"/>
      <c r="C401" s="200"/>
      <c r="D401" s="192" t="s">
        <v>172</v>
      </c>
      <c r="E401" s="201" t="s">
        <v>19</v>
      </c>
      <c r="F401" s="202" t="s">
        <v>901</v>
      </c>
      <c r="G401" s="200"/>
      <c r="H401" s="201" t="s">
        <v>19</v>
      </c>
      <c r="I401" s="203"/>
      <c r="J401" s="200"/>
      <c r="K401" s="200"/>
      <c r="L401" s="204"/>
      <c r="M401" s="205"/>
      <c r="N401" s="206"/>
      <c r="O401" s="206"/>
      <c r="P401" s="206"/>
      <c r="Q401" s="206"/>
      <c r="R401" s="206"/>
      <c r="S401" s="206"/>
      <c r="T401" s="207"/>
      <c r="AT401" s="208" t="s">
        <v>172</v>
      </c>
      <c r="AU401" s="208" t="s">
        <v>82</v>
      </c>
      <c r="AV401" s="13" t="s">
        <v>80</v>
      </c>
      <c r="AW401" s="13" t="s">
        <v>35</v>
      </c>
      <c r="AX401" s="13" t="s">
        <v>73</v>
      </c>
      <c r="AY401" s="208" t="s">
        <v>159</v>
      </c>
    </row>
    <row r="402" spans="1:65" s="14" customFormat="1" ht="11.25">
      <c r="B402" s="209"/>
      <c r="C402" s="210"/>
      <c r="D402" s="192" t="s">
        <v>172</v>
      </c>
      <c r="E402" s="211" t="s">
        <v>19</v>
      </c>
      <c r="F402" s="212" t="s">
        <v>902</v>
      </c>
      <c r="G402" s="210"/>
      <c r="H402" s="213">
        <v>0.29199999999999998</v>
      </c>
      <c r="I402" s="214"/>
      <c r="J402" s="210"/>
      <c r="K402" s="210"/>
      <c r="L402" s="215"/>
      <c r="M402" s="216"/>
      <c r="N402" s="217"/>
      <c r="O402" s="217"/>
      <c r="P402" s="217"/>
      <c r="Q402" s="217"/>
      <c r="R402" s="217"/>
      <c r="S402" s="217"/>
      <c r="T402" s="218"/>
      <c r="AT402" s="219" t="s">
        <v>172</v>
      </c>
      <c r="AU402" s="219" t="s">
        <v>82</v>
      </c>
      <c r="AV402" s="14" t="s">
        <v>82</v>
      </c>
      <c r="AW402" s="14" t="s">
        <v>35</v>
      </c>
      <c r="AX402" s="14" t="s">
        <v>73</v>
      </c>
      <c r="AY402" s="219" t="s">
        <v>159</v>
      </c>
    </row>
    <row r="403" spans="1:65" s="15" customFormat="1" ht="11.25">
      <c r="B403" s="220"/>
      <c r="C403" s="221"/>
      <c r="D403" s="192" t="s">
        <v>172</v>
      </c>
      <c r="E403" s="222" t="s">
        <v>19</v>
      </c>
      <c r="F403" s="223" t="s">
        <v>175</v>
      </c>
      <c r="G403" s="221"/>
      <c r="H403" s="224">
        <v>2.976</v>
      </c>
      <c r="I403" s="225"/>
      <c r="J403" s="221"/>
      <c r="K403" s="221"/>
      <c r="L403" s="226"/>
      <c r="M403" s="227"/>
      <c r="N403" s="228"/>
      <c r="O403" s="228"/>
      <c r="P403" s="228"/>
      <c r="Q403" s="228"/>
      <c r="R403" s="228"/>
      <c r="S403" s="228"/>
      <c r="T403" s="229"/>
      <c r="AT403" s="230" t="s">
        <v>172</v>
      </c>
      <c r="AU403" s="230" t="s">
        <v>82</v>
      </c>
      <c r="AV403" s="15" t="s">
        <v>166</v>
      </c>
      <c r="AW403" s="15" t="s">
        <v>35</v>
      </c>
      <c r="AX403" s="15" t="s">
        <v>80</v>
      </c>
      <c r="AY403" s="230" t="s">
        <v>159</v>
      </c>
    </row>
    <row r="404" spans="1:65" s="2" customFormat="1" ht="16.5" customHeight="1">
      <c r="A404" s="35"/>
      <c r="B404" s="36"/>
      <c r="C404" s="179" t="s">
        <v>903</v>
      </c>
      <c r="D404" s="179" t="s">
        <v>161</v>
      </c>
      <c r="E404" s="180" t="s">
        <v>504</v>
      </c>
      <c r="F404" s="181" t="s">
        <v>505</v>
      </c>
      <c r="G404" s="182" t="s">
        <v>222</v>
      </c>
      <c r="H404" s="183">
        <v>51.683999999999997</v>
      </c>
      <c r="I404" s="184"/>
      <c r="J404" s="185">
        <f>ROUND(I404*H404,2)</f>
        <v>0</v>
      </c>
      <c r="K404" s="181" t="s">
        <v>165</v>
      </c>
      <c r="L404" s="40"/>
      <c r="M404" s="186" t="s">
        <v>19</v>
      </c>
      <c r="N404" s="187" t="s">
        <v>44</v>
      </c>
      <c r="O404" s="65"/>
      <c r="P404" s="188">
        <f>O404*H404</f>
        <v>0</v>
      </c>
      <c r="Q404" s="188">
        <v>0</v>
      </c>
      <c r="R404" s="188">
        <f>Q404*H404</f>
        <v>0</v>
      </c>
      <c r="S404" s="188">
        <v>0</v>
      </c>
      <c r="T404" s="189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90" t="s">
        <v>166</v>
      </c>
      <c r="AT404" s="190" t="s">
        <v>161</v>
      </c>
      <c r="AU404" s="190" t="s">
        <v>82</v>
      </c>
      <c r="AY404" s="18" t="s">
        <v>159</v>
      </c>
      <c r="BE404" s="191">
        <f>IF(N404="základní",J404,0)</f>
        <v>0</v>
      </c>
      <c r="BF404" s="191">
        <f>IF(N404="snížená",J404,0)</f>
        <v>0</v>
      </c>
      <c r="BG404" s="191">
        <f>IF(N404="zákl. přenesená",J404,0)</f>
        <v>0</v>
      </c>
      <c r="BH404" s="191">
        <f>IF(N404="sníž. přenesená",J404,0)</f>
        <v>0</v>
      </c>
      <c r="BI404" s="191">
        <f>IF(N404="nulová",J404,0)</f>
        <v>0</v>
      </c>
      <c r="BJ404" s="18" t="s">
        <v>80</v>
      </c>
      <c r="BK404" s="191">
        <f>ROUND(I404*H404,2)</f>
        <v>0</v>
      </c>
      <c r="BL404" s="18" t="s">
        <v>166</v>
      </c>
      <c r="BM404" s="190" t="s">
        <v>904</v>
      </c>
    </row>
    <row r="405" spans="1:65" s="2" customFormat="1" ht="29.25">
      <c r="A405" s="35"/>
      <c r="B405" s="36"/>
      <c r="C405" s="37"/>
      <c r="D405" s="192" t="s">
        <v>168</v>
      </c>
      <c r="E405" s="37"/>
      <c r="F405" s="193" t="s">
        <v>507</v>
      </c>
      <c r="G405" s="37"/>
      <c r="H405" s="37"/>
      <c r="I405" s="194"/>
      <c r="J405" s="37"/>
      <c r="K405" s="37"/>
      <c r="L405" s="40"/>
      <c r="M405" s="195"/>
      <c r="N405" s="196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168</v>
      </c>
      <c r="AU405" s="18" t="s">
        <v>82</v>
      </c>
    </row>
    <row r="406" spans="1:65" s="2" customFormat="1" ht="11.25">
      <c r="A406" s="35"/>
      <c r="B406" s="36"/>
      <c r="C406" s="37"/>
      <c r="D406" s="197" t="s">
        <v>170</v>
      </c>
      <c r="E406" s="37"/>
      <c r="F406" s="198" t="s">
        <v>508</v>
      </c>
      <c r="G406" s="37"/>
      <c r="H406" s="37"/>
      <c r="I406" s="194"/>
      <c r="J406" s="37"/>
      <c r="K406" s="37"/>
      <c r="L406" s="40"/>
      <c r="M406" s="195"/>
      <c r="N406" s="196"/>
      <c r="O406" s="65"/>
      <c r="P406" s="65"/>
      <c r="Q406" s="65"/>
      <c r="R406" s="65"/>
      <c r="S406" s="65"/>
      <c r="T406" s="66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170</v>
      </c>
      <c r="AU406" s="18" t="s">
        <v>82</v>
      </c>
    </row>
    <row r="407" spans="1:65" s="2" customFormat="1" ht="24.2" customHeight="1">
      <c r="A407" s="35"/>
      <c r="B407" s="36"/>
      <c r="C407" s="179" t="s">
        <v>905</v>
      </c>
      <c r="D407" s="179" t="s">
        <v>161</v>
      </c>
      <c r="E407" s="180" t="s">
        <v>510</v>
      </c>
      <c r="F407" s="181" t="s">
        <v>511</v>
      </c>
      <c r="G407" s="182" t="s">
        <v>222</v>
      </c>
      <c r="H407" s="183">
        <v>51.683999999999997</v>
      </c>
      <c r="I407" s="184"/>
      <c r="J407" s="185">
        <f>ROUND(I407*H407,2)</f>
        <v>0</v>
      </c>
      <c r="K407" s="181" t="s">
        <v>165</v>
      </c>
      <c r="L407" s="40"/>
      <c r="M407" s="186" t="s">
        <v>19</v>
      </c>
      <c r="N407" s="187" t="s">
        <v>44</v>
      </c>
      <c r="O407" s="65"/>
      <c r="P407" s="188">
        <f>O407*H407</f>
        <v>0</v>
      </c>
      <c r="Q407" s="188">
        <v>0</v>
      </c>
      <c r="R407" s="188">
        <f>Q407*H407</f>
        <v>0</v>
      </c>
      <c r="S407" s="188">
        <v>0</v>
      </c>
      <c r="T407" s="189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90" t="s">
        <v>166</v>
      </c>
      <c r="AT407" s="190" t="s">
        <v>161</v>
      </c>
      <c r="AU407" s="190" t="s">
        <v>82</v>
      </c>
      <c r="AY407" s="18" t="s">
        <v>159</v>
      </c>
      <c r="BE407" s="191">
        <f>IF(N407="základní",J407,0)</f>
        <v>0</v>
      </c>
      <c r="BF407" s="191">
        <f>IF(N407="snížená",J407,0)</f>
        <v>0</v>
      </c>
      <c r="BG407" s="191">
        <f>IF(N407="zákl. přenesená",J407,0)</f>
        <v>0</v>
      </c>
      <c r="BH407" s="191">
        <f>IF(N407="sníž. přenesená",J407,0)</f>
        <v>0</v>
      </c>
      <c r="BI407" s="191">
        <f>IF(N407="nulová",J407,0)</f>
        <v>0</v>
      </c>
      <c r="BJ407" s="18" t="s">
        <v>80</v>
      </c>
      <c r="BK407" s="191">
        <f>ROUND(I407*H407,2)</f>
        <v>0</v>
      </c>
      <c r="BL407" s="18" t="s">
        <v>166</v>
      </c>
      <c r="BM407" s="190" t="s">
        <v>906</v>
      </c>
    </row>
    <row r="408" spans="1:65" s="2" customFormat="1" ht="19.5">
      <c r="A408" s="35"/>
      <c r="B408" s="36"/>
      <c r="C408" s="37"/>
      <c r="D408" s="192" t="s">
        <v>168</v>
      </c>
      <c r="E408" s="37"/>
      <c r="F408" s="193" t="s">
        <v>513</v>
      </c>
      <c r="G408" s="37"/>
      <c r="H408" s="37"/>
      <c r="I408" s="194"/>
      <c r="J408" s="37"/>
      <c r="K408" s="37"/>
      <c r="L408" s="40"/>
      <c r="M408" s="195"/>
      <c r="N408" s="196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168</v>
      </c>
      <c r="AU408" s="18" t="s">
        <v>82</v>
      </c>
    </row>
    <row r="409" spans="1:65" s="2" customFormat="1" ht="11.25">
      <c r="A409" s="35"/>
      <c r="B409" s="36"/>
      <c r="C409" s="37"/>
      <c r="D409" s="197" t="s">
        <v>170</v>
      </c>
      <c r="E409" s="37"/>
      <c r="F409" s="198" t="s">
        <v>514</v>
      </c>
      <c r="G409" s="37"/>
      <c r="H409" s="37"/>
      <c r="I409" s="194"/>
      <c r="J409" s="37"/>
      <c r="K409" s="37"/>
      <c r="L409" s="40"/>
      <c r="M409" s="195"/>
      <c r="N409" s="196"/>
      <c r="O409" s="65"/>
      <c r="P409" s="65"/>
      <c r="Q409" s="65"/>
      <c r="R409" s="65"/>
      <c r="S409" s="65"/>
      <c r="T409" s="66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170</v>
      </c>
      <c r="AU409" s="18" t="s">
        <v>82</v>
      </c>
    </row>
    <row r="410" spans="1:65" s="2" customFormat="1" ht="16.5" customHeight="1">
      <c r="A410" s="35"/>
      <c r="B410" s="36"/>
      <c r="C410" s="179" t="s">
        <v>907</v>
      </c>
      <c r="D410" s="179" t="s">
        <v>161</v>
      </c>
      <c r="E410" s="180" t="s">
        <v>516</v>
      </c>
      <c r="F410" s="181" t="s">
        <v>517</v>
      </c>
      <c r="G410" s="182" t="s">
        <v>222</v>
      </c>
      <c r="H410" s="183">
        <v>516.84</v>
      </c>
      <c r="I410" s="184"/>
      <c r="J410" s="185">
        <f>ROUND(I410*H410,2)</f>
        <v>0</v>
      </c>
      <c r="K410" s="181" t="s">
        <v>165</v>
      </c>
      <c r="L410" s="40"/>
      <c r="M410" s="186" t="s">
        <v>19</v>
      </c>
      <c r="N410" s="187" t="s">
        <v>44</v>
      </c>
      <c r="O410" s="65"/>
      <c r="P410" s="188">
        <f>O410*H410</f>
        <v>0</v>
      </c>
      <c r="Q410" s="188">
        <v>0</v>
      </c>
      <c r="R410" s="188">
        <f>Q410*H410</f>
        <v>0</v>
      </c>
      <c r="S410" s="188">
        <v>0</v>
      </c>
      <c r="T410" s="189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90" t="s">
        <v>166</v>
      </c>
      <c r="AT410" s="190" t="s">
        <v>161</v>
      </c>
      <c r="AU410" s="190" t="s">
        <v>82</v>
      </c>
      <c r="AY410" s="18" t="s">
        <v>159</v>
      </c>
      <c r="BE410" s="191">
        <f>IF(N410="základní",J410,0)</f>
        <v>0</v>
      </c>
      <c r="BF410" s="191">
        <f>IF(N410="snížená",J410,0)</f>
        <v>0</v>
      </c>
      <c r="BG410" s="191">
        <f>IF(N410="zákl. přenesená",J410,0)</f>
        <v>0</v>
      </c>
      <c r="BH410" s="191">
        <f>IF(N410="sníž. přenesená",J410,0)</f>
        <v>0</v>
      </c>
      <c r="BI410" s="191">
        <f>IF(N410="nulová",J410,0)</f>
        <v>0</v>
      </c>
      <c r="BJ410" s="18" t="s">
        <v>80</v>
      </c>
      <c r="BK410" s="191">
        <f>ROUND(I410*H410,2)</f>
        <v>0</v>
      </c>
      <c r="BL410" s="18" t="s">
        <v>166</v>
      </c>
      <c r="BM410" s="190" t="s">
        <v>908</v>
      </c>
    </row>
    <row r="411" spans="1:65" s="2" customFormat="1" ht="29.25">
      <c r="A411" s="35"/>
      <c r="B411" s="36"/>
      <c r="C411" s="37"/>
      <c r="D411" s="192" t="s">
        <v>168</v>
      </c>
      <c r="E411" s="37"/>
      <c r="F411" s="193" t="s">
        <v>519</v>
      </c>
      <c r="G411" s="37"/>
      <c r="H411" s="37"/>
      <c r="I411" s="194"/>
      <c r="J411" s="37"/>
      <c r="K411" s="37"/>
      <c r="L411" s="40"/>
      <c r="M411" s="195"/>
      <c r="N411" s="196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168</v>
      </c>
      <c r="AU411" s="18" t="s">
        <v>82</v>
      </c>
    </row>
    <row r="412" spans="1:65" s="2" customFormat="1" ht="11.25">
      <c r="A412" s="35"/>
      <c r="B412" s="36"/>
      <c r="C412" s="37"/>
      <c r="D412" s="197" t="s">
        <v>170</v>
      </c>
      <c r="E412" s="37"/>
      <c r="F412" s="198" t="s">
        <v>520</v>
      </c>
      <c r="G412" s="37"/>
      <c r="H412" s="37"/>
      <c r="I412" s="194"/>
      <c r="J412" s="37"/>
      <c r="K412" s="37"/>
      <c r="L412" s="40"/>
      <c r="M412" s="195"/>
      <c r="N412" s="196"/>
      <c r="O412" s="65"/>
      <c r="P412" s="65"/>
      <c r="Q412" s="65"/>
      <c r="R412" s="65"/>
      <c r="S412" s="65"/>
      <c r="T412" s="66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8" t="s">
        <v>170</v>
      </c>
      <c r="AU412" s="18" t="s">
        <v>82</v>
      </c>
    </row>
    <row r="413" spans="1:65" s="14" customFormat="1" ht="11.25">
      <c r="B413" s="209"/>
      <c r="C413" s="210"/>
      <c r="D413" s="192" t="s">
        <v>172</v>
      </c>
      <c r="E413" s="210"/>
      <c r="F413" s="212" t="s">
        <v>909</v>
      </c>
      <c r="G413" s="210"/>
      <c r="H413" s="213">
        <v>516.84</v>
      </c>
      <c r="I413" s="214"/>
      <c r="J413" s="210"/>
      <c r="K413" s="210"/>
      <c r="L413" s="215"/>
      <c r="M413" s="216"/>
      <c r="N413" s="217"/>
      <c r="O413" s="217"/>
      <c r="P413" s="217"/>
      <c r="Q413" s="217"/>
      <c r="R413" s="217"/>
      <c r="S413" s="217"/>
      <c r="T413" s="218"/>
      <c r="AT413" s="219" t="s">
        <v>172</v>
      </c>
      <c r="AU413" s="219" t="s">
        <v>82</v>
      </c>
      <c r="AV413" s="14" t="s">
        <v>82</v>
      </c>
      <c r="AW413" s="14" t="s">
        <v>4</v>
      </c>
      <c r="AX413" s="14" t="s">
        <v>80</v>
      </c>
      <c r="AY413" s="219" t="s">
        <v>159</v>
      </c>
    </row>
    <row r="414" spans="1:65" s="2" customFormat="1" ht="24.2" customHeight="1">
      <c r="A414" s="35"/>
      <c r="B414" s="36"/>
      <c r="C414" s="179" t="s">
        <v>910</v>
      </c>
      <c r="D414" s="179" t="s">
        <v>161</v>
      </c>
      <c r="E414" s="180" t="s">
        <v>911</v>
      </c>
      <c r="F414" s="181" t="s">
        <v>912</v>
      </c>
      <c r="G414" s="182" t="s">
        <v>222</v>
      </c>
      <c r="H414" s="183">
        <v>2.976</v>
      </c>
      <c r="I414" s="184"/>
      <c r="J414" s="185">
        <f>ROUND(I414*H414,2)</f>
        <v>0</v>
      </c>
      <c r="K414" s="181" t="s">
        <v>165</v>
      </c>
      <c r="L414" s="40"/>
      <c r="M414" s="186" t="s">
        <v>19</v>
      </c>
      <c r="N414" s="187" t="s">
        <v>44</v>
      </c>
      <c r="O414" s="65"/>
      <c r="P414" s="188">
        <f>O414*H414</f>
        <v>0</v>
      </c>
      <c r="Q414" s="188">
        <v>0</v>
      </c>
      <c r="R414" s="188">
        <f>Q414*H414</f>
        <v>0</v>
      </c>
      <c r="S414" s="188">
        <v>0</v>
      </c>
      <c r="T414" s="189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90" t="s">
        <v>166</v>
      </c>
      <c r="AT414" s="190" t="s">
        <v>161</v>
      </c>
      <c r="AU414" s="190" t="s">
        <v>82</v>
      </c>
      <c r="AY414" s="18" t="s">
        <v>159</v>
      </c>
      <c r="BE414" s="191">
        <f>IF(N414="základní",J414,0)</f>
        <v>0</v>
      </c>
      <c r="BF414" s="191">
        <f>IF(N414="snížená",J414,0)</f>
        <v>0</v>
      </c>
      <c r="BG414" s="191">
        <f>IF(N414="zákl. přenesená",J414,0)</f>
        <v>0</v>
      </c>
      <c r="BH414" s="191">
        <f>IF(N414="sníž. přenesená",J414,0)</f>
        <v>0</v>
      </c>
      <c r="BI414" s="191">
        <f>IF(N414="nulová",J414,0)</f>
        <v>0</v>
      </c>
      <c r="BJ414" s="18" t="s">
        <v>80</v>
      </c>
      <c r="BK414" s="191">
        <f>ROUND(I414*H414,2)</f>
        <v>0</v>
      </c>
      <c r="BL414" s="18" t="s">
        <v>166</v>
      </c>
      <c r="BM414" s="190" t="s">
        <v>913</v>
      </c>
    </row>
    <row r="415" spans="1:65" s="2" customFormat="1" ht="29.25">
      <c r="A415" s="35"/>
      <c r="B415" s="36"/>
      <c r="C415" s="37"/>
      <c r="D415" s="192" t="s">
        <v>168</v>
      </c>
      <c r="E415" s="37"/>
      <c r="F415" s="193" t="s">
        <v>914</v>
      </c>
      <c r="G415" s="37"/>
      <c r="H415" s="37"/>
      <c r="I415" s="194"/>
      <c r="J415" s="37"/>
      <c r="K415" s="37"/>
      <c r="L415" s="40"/>
      <c r="M415" s="195"/>
      <c r="N415" s="196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168</v>
      </c>
      <c r="AU415" s="18" t="s">
        <v>82</v>
      </c>
    </row>
    <row r="416" spans="1:65" s="2" customFormat="1" ht="11.25">
      <c r="A416" s="35"/>
      <c r="B416" s="36"/>
      <c r="C416" s="37"/>
      <c r="D416" s="197" t="s">
        <v>170</v>
      </c>
      <c r="E416" s="37"/>
      <c r="F416" s="198" t="s">
        <v>915</v>
      </c>
      <c r="G416" s="37"/>
      <c r="H416" s="37"/>
      <c r="I416" s="194"/>
      <c r="J416" s="37"/>
      <c r="K416" s="37"/>
      <c r="L416" s="40"/>
      <c r="M416" s="195"/>
      <c r="N416" s="196"/>
      <c r="O416" s="65"/>
      <c r="P416" s="65"/>
      <c r="Q416" s="65"/>
      <c r="R416" s="65"/>
      <c r="S416" s="65"/>
      <c r="T416" s="66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170</v>
      </c>
      <c r="AU416" s="18" t="s">
        <v>82</v>
      </c>
    </row>
    <row r="417" spans="1:65" s="13" customFormat="1" ht="22.5">
      <c r="B417" s="199"/>
      <c r="C417" s="200"/>
      <c r="D417" s="192" t="s">
        <v>172</v>
      </c>
      <c r="E417" s="201" t="s">
        <v>19</v>
      </c>
      <c r="F417" s="202" t="s">
        <v>916</v>
      </c>
      <c r="G417" s="200"/>
      <c r="H417" s="201" t="s">
        <v>19</v>
      </c>
      <c r="I417" s="203"/>
      <c r="J417" s="200"/>
      <c r="K417" s="200"/>
      <c r="L417" s="204"/>
      <c r="M417" s="205"/>
      <c r="N417" s="206"/>
      <c r="O417" s="206"/>
      <c r="P417" s="206"/>
      <c r="Q417" s="206"/>
      <c r="R417" s="206"/>
      <c r="S417" s="206"/>
      <c r="T417" s="207"/>
      <c r="AT417" s="208" t="s">
        <v>172</v>
      </c>
      <c r="AU417" s="208" t="s">
        <v>82</v>
      </c>
      <c r="AV417" s="13" t="s">
        <v>80</v>
      </c>
      <c r="AW417" s="13" t="s">
        <v>35</v>
      </c>
      <c r="AX417" s="13" t="s">
        <v>73</v>
      </c>
      <c r="AY417" s="208" t="s">
        <v>159</v>
      </c>
    </row>
    <row r="418" spans="1:65" s="14" customFormat="1" ht="11.25">
      <c r="B418" s="209"/>
      <c r="C418" s="210"/>
      <c r="D418" s="192" t="s">
        <v>172</v>
      </c>
      <c r="E418" s="211" t="s">
        <v>19</v>
      </c>
      <c r="F418" s="212" t="s">
        <v>902</v>
      </c>
      <c r="G418" s="210"/>
      <c r="H418" s="213">
        <v>0.29199999999999998</v>
      </c>
      <c r="I418" s="214"/>
      <c r="J418" s="210"/>
      <c r="K418" s="210"/>
      <c r="L418" s="215"/>
      <c r="M418" s="216"/>
      <c r="N418" s="217"/>
      <c r="O418" s="217"/>
      <c r="P418" s="217"/>
      <c r="Q418" s="217"/>
      <c r="R418" s="217"/>
      <c r="S418" s="217"/>
      <c r="T418" s="218"/>
      <c r="AT418" s="219" t="s">
        <v>172</v>
      </c>
      <c r="AU418" s="219" t="s">
        <v>82</v>
      </c>
      <c r="AV418" s="14" t="s">
        <v>82</v>
      </c>
      <c r="AW418" s="14" t="s">
        <v>35</v>
      </c>
      <c r="AX418" s="14" t="s">
        <v>73</v>
      </c>
      <c r="AY418" s="219" t="s">
        <v>159</v>
      </c>
    </row>
    <row r="419" spans="1:65" s="13" customFormat="1" ht="11.25">
      <c r="B419" s="199"/>
      <c r="C419" s="200"/>
      <c r="D419" s="192" t="s">
        <v>172</v>
      </c>
      <c r="E419" s="201" t="s">
        <v>19</v>
      </c>
      <c r="F419" s="202" t="s">
        <v>917</v>
      </c>
      <c r="G419" s="200"/>
      <c r="H419" s="201" t="s">
        <v>19</v>
      </c>
      <c r="I419" s="203"/>
      <c r="J419" s="200"/>
      <c r="K419" s="200"/>
      <c r="L419" s="204"/>
      <c r="M419" s="205"/>
      <c r="N419" s="206"/>
      <c r="O419" s="206"/>
      <c r="P419" s="206"/>
      <c r="Q419" s="206"/>
      <c r="R419" s="206"/>
      <c r="S419" s="206"/>
      <c r="T419" s="207"/>
      <c r="AT419" s="208" t="s">
        <v>172</v>
      </c>
      <c r="AU419" s="208" t="s">
        <v>82</v>
      </c>
      <c r="AV419" s="13" t="s">
        <v>80</v>
      </c>
      <c r="AW419" s="13" t="s">
        <v>35</v>
      </c>
      <c r="AX419" s="13" t="s">
        <v>73</v>
      </c>
      <c r="AY419" s="208" t="s">
        <v>159</v>
      </c>
    </row>
    <row r="420" spans="1:65" s="14" customFormat="1" ht="11.25">
      <c r="B420" s="209"/>
      <c r="C420" s="210"/>
      <c r="D420" s="192" t="s">
        <v>172</v>
      </c>
      <c r="E420" s="211" t="s">
        <v>19</v>
      </c>
      <c r="F420" s="212" t="s">
        <v>900</v>
      </c>
      <c r="G420" s="210"/>
      <c r="H420" s="213">
        <v>2.6840000000000002</v>
      </c>
      <c r="I420" s="214"/>
      <c r="J420" s="210"/>
      <c r="K420" s="210"/>
      <c r="L420" s="215"/>
      <c r="M420" s="216"/>
      <c r="N420" s="217"/>
      <c r="O420" s="217"/>
      <c r="P420" s="217"/>
      <c r="Q420" s="217"/>
      <c r="R420" s="217"/>
      <c r="S420" s="217"/>
      <c r="T420" s="218"/>
      <c r="AT420" s="219" t="s">
        <v>172</v>
      </c>
      <c r="AU420" s="219" t="s">
        <v>82</v>
      </c>
      <c r="AV420" s="14" t="s">
        <v>82</v>
      </c>
      <c r="AW420" s="14" t="s">
        <v>35</v>
      </c>
      <c r="AX420" s="14" t="s">
        <v>73</v>
      </c>
      <c r="AY420" s="219" t="s">
        <v>159</v>
      </c>
    </row>
    <row r="421" spans="1:65" s="15" customFormat="1" ht="11.25">
      <c r="B421" s="220"/>
      <c r="C421" s="221"/>
      <c r="D421" s="192" t="s">
        <v>172</v>
      </c>
      <c r="E421" s="222" t="s">
        <v>19</v>
      </c>
      <c r="F421" s="223" t="s">
        <v>175</v>
      </c>
      <c r="G421" s="221"/>
      <c r="H421" s="224">
        <v>2.976</v>
      </c>
      <c r="I421" s="225"/>
      <c r="J421" s="221"/>
      <c r="K421" s="221"/>
      <c r="L421" s="226"/>
      <c r="M421" s="227"/>
      <c r="N421" s="228"/>
      <c r="O421" s="228"/>
      <c r="P421" s="228"/>
      <c r="Q421" s="228"/>
      <c r="R421" s="228"/>
      <c r="S421" s="228"/>
      <c r="T421" s="229"/>
      <c r="AT421" s="230" t="s">
        <v>172</v>
      </c>
      <c r="AU421" s="230" t="s">
        <v>82</v>
      </c>
      <c r="AV421" s="15" t="s">
        <v>166</v>
      </c>
      <c r="AW421" s="15" t="s">
        <v>35</v>
      </c>
      <c r="AX421" s="15" t="s">
        <v>80</v>
      </c>
      <c r="AY421" s="230" t="s">
        <v>159</v>
      </c>
    </row>
    <row r="422" spans="1:65" s="2" customFormat="1" ht="16.5" customHeight="1">
      <c r="A422" s="35"/>
      <c r="B422" s="36"/>
      <c r="C422" s="179" t="s">
        <v>918</v>
      </c>
      <c r="D422" s="179" t="s">
        <v>161</v>
      </c>
      <c r="E422" s="180" t="s">
        <v>524</v>
      </c>
      <c r="F422" s="181" t="s">
        <v>525</v>
      </c>
      <c r="G422" s="182" t="s">
        <v>222</v>
      </c>
      <c r="H422" s="183">
        <v>51.683999999999997</v>
      </c>
      <c r="I422" s="184"/>
      <c r="J422" s="185">
        <f>ROUND(I422*H422,2)</f>
        <v>0</v>
      </c>
      <c r="K422" s="181" t="s">
        <v>165</v>
      </c>
      <c r="L422" s="40"/>
      <c r="M422" s="186" t="s">
        <v>19</v>
      </c>
      <c r="N422" s="187" t="s">
        <v>44</v>
      </c>
      <c r="O422" s="65"/>
      <c r="P422" s="188">
        <f>O422*H422</f>
        <v>0</v>
      </c>
      <c r="Q422" s="188">
        <v>0</v>
      </c>
      <c r="R422" s="188">
        <f>Q422*H422</f>
        <v>0</v>
      </c>
      <c r="S422" s="188">
        <v>0</v>
      </c>
      <c r="T422" s="189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90" t="s">
        <v>166</v>
      </c>
      <c r="AT422" s="190" t="s">
        <v>161</v>
      </c>
      <c r="AU422" s="190" t="s">
        <v>82</v>
      </c>
      <c r="AY422" s="18" t="s">
        <v>159</v>
      </c>
      <c r="BE422" s="191">
        <f>IF(N422="základní",J422,0)</f>
        <v>0</v>
      </c>
      <c r="BF422" s="191">
        <f>IF(N422="snížená",J422,0)</f>
        <v>0</v>
      </c>
      <c r="BG422" s="191">
        <f>IF(N422="zákl. přenesená",J422,0)</f>
        <v>0</v>
      </c>
      <c r="BH422" s="191">
        <f>IF(N422="sníž. přenesená",J422,0)</f>
        <v>0</v>
      </c>
      <c r="BI422" s="191">
        <f>IF(N422="nulová",J422,0)</f>
        <v>0</v>
      </c>
      <c r="BJ422" s="18" t="s">
        <v>80</v>
      </c>
      <c r="BK422" s="191">
        <f>ROUND(I422*H422,2)</f>
        <v>0</v>
      </c>
      <c r="BL422" s="18" t="s">
        <v>166</v>
      </c>
      <c r="BM422" s="190" t="s">
        <v>919</v>
      </c>
    </row>
    <row r="423" spans="1:65" s="2" customFormat="1" ht="19.5">
      <c r="A423" s="35"/>
      <c r="B423" s="36"/>
      <c r="C423" s="37"/>
      <c r="D423" s="192" t="s">
        <v>168</v>
      </c>
      <c r="E423" s="37"/>
      <c r="F423" s="193" t="s">
        <v>527</v>
      </c>
      <c r="G423" s="37"/>
      <c r="H423" s="37"/>
      <c r="I423" s="194"/>
      <c r="J423" s="37"/>
      <c r="K423" s="37"/>
      <c r="L423" s="40"/>
      <c r="M423" s="195"/>
      <c r="N423" s="196"/>
      <c r="O423" s="65"/>
      <c r="P423" s="65"/>
      <c r="Q423" s="65"/>
      <c r="R423" s="65"/>
      <c r="S423" s="65"/>
      <c r="T423" s="66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168</v>
      </c>
      <c r="AU423" s="18" t="s">
        <v>82</v>
      </c>
    </row>
    <row r="424" spans="1:65" s="2" customFormat="1" ht="11.25">
      <c r="A424" s="35"/>
      <c r="B424" s="36"/>
      <c r="C424" s="37"/>
      <c r="D424" s="197" t="s">
        <v>170</v>
      </c>
      <c r="E424" s="37"/>
      <c r="F424" s="198" t="s">
        <v>528</v>
      </c>
      <c r="G424" s="37"/>
      <c r="H424" s="37"/>
      <c r="I424" s="194"/>
      <c r="J424" s="37"/>
      <c r="K424" s="37"/>
      <c r="L424" s="40"/>
      <c r="M424" s="195"/>
      <c r="N424" s="196"/>
      <c r="O424" s="65"/>
      <c r="P424" s="65"/>
      <c r="Q424" s="65"/>
      <c r="R424" s="65"/>
      <c r="S424" s="65"/>
      <c r="T424" s="66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170</v>
      </c>
      <c r="AU424" s="18" t="s">
        <v>82</v>
      </c>
    </row>
    <row r="425" spans="1:65" s="2" customFormat="1" ht="16.5" customHeight="1">
      <c r="A425" s="35"/>
      <c r="B425" s="36"/>
      <c r="C425" s="179" t="s">
        <v>920</v>
      </c>
      <c r="D425" s="179" t="s">
        <v>161</v>
      </c>
      <c r="E425" s="180" t="s">
        <v>530</v>
      </c>
      <c r="F425" s="181" t="s">
        <v>531</v>
      </c>
      <c r="G425" s="182" t="s">
        <v>222</v>
      </c>
      <c r="H425" s="183">
        <v>51.683999999999997</v>
      </c>
      <c r="I425" s="184"/>
      <c r="J425" s="185">
        <f>ROUND(I425*H425,2)</f>
        <v>0</v>
      </c>
      <c r="K425" s="181" t="s">
        <v>165</v>
      </c>
      <c r="L425" s="40"/>
      <c r="M425" s="186" t="s">
        <v>19</v>
      </c>
      <c r="N425" s="187" t="s">
        <v>44</v>
      </c>
      <c r="O425" s="65"/>
      <c r="P425" s="188">
        <f>O425*H425</f>
        <v>0</v>
      </c>
      <c r="Q425" s="188">
        <v>0</v>
      </c>
      <c r="R425" s="188">
        <f>Q425*H425</f>
        <v>0</v>
      </c>
      <c r="S425" s="188">
        <v>0</v>
      </c>
      <c r="T425" s="189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190" t="s">
        <v>166</v>
      </c>
      <c r="AT425" s="190" t="s">
        <v>161</v>
      </c>
      <c r="AU425" s="190" t="s">
        <v>82</v>
      </c>
      <c r="AY425" s="18" t="s">
        <v>159</v>
      </c>
      <c r="BE425" s="191">
        <f>IF(N425="základní",J425,0)</f>
        <v>0</v>
      </c>
      <c r="BF425" s="191">
        <f>IF(N425="snížená",J425,0)</f>
        <v>0</v>
      </c>
      <c r="BG425" s="191">
        <f>IF(N425="zákl. přenesená",J425,0)</f>
        <v>0</v>
      </c>
      <c r="BH425" s="191">
        <f>IF(N425="sníž. přenesená",J425,0)</f>
        <v>0</v>
      </c>
      <c r="BI425" s="191">
        <f>IF(N425="nulová",J425,0)</f>
        <v>0</v>
      </c>
      <c r="BJ425" s="18" t="s">
        <v>80</v>
      </c>
      <c r="BK425" s="191">
        <f>ROUND(I425*H425,2)</f>
        <v>0</v>
      </c>
      <c r="BL425" s="18" t="s">
        <v>166</v>
      </c>
      <c r="BM425" s="190" t="s">
        <v>921</v>
      </c>
    </row>
    <row r="426" spans="1:65" s="2" customFormat="1" ht="19.5">
      <c r="A426" s="35"/>
      <c r="B426" s="36"/>
      <c r="C426" s="37"/>
      <c r="D426" s="192" t="s">
        <v>168</v>
      </c>
      <c r="E426" s="37"/>
      <c r="F426" s="193" t="s">
        <v>533</v>
      </c>
      <c r="G426" s="37"/>
      <c r="H426" s="37"/>
      <c r="I426" s="194"/>
      <c r="J426" s="37"/>
      <c r="K426" s="37"/>
      <c r="L426" s="40"/>
      <c r="M426" s="195"/>
      <c r="N426" s="196"/>
      <c r="O426" s="65"/>
      <c r="P426" s="65"/>
      <c r="Q426" s="65"/>
      <c r="R426" s="65"/>
      <c r="S426" s="65"/>
      <c r="T426" s="66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168</v>
      </c>
      <c r="AU426" s="18" t="s">
        <v>82</v>
      </c>
    </row>
    <row r="427" spans="1:65" s="2" customFormat="1" ht="11.25">
      <c r="A427" s="35"/>
      <c r="B427" s="36"/>
      <c r="C427" s="37"/>
      <c r="D427" s="197" t="s">
        <v>170</v>
      </c>
      <c r="E427" s="37"/>
      <c r="F427" s="198" t="s">
        <v>534</v>
      </c>
      <c r="G427" s="37"/>
      <c r="H427" s="37"/>
      <c r="I427" s="194"/>
      <c r="J427" s="37"/>
      <c r="K427" s="37"/>
      <c r="L427" s="40"/>
      <c r="M427" s="195"/>
      <c r="N427" s="196"/>
      <c r="O427" s="65"/>
      <c r="P427" s="65"/>
      <c r="Q427" s="65"/>
      <c r="R427" s="65"/>
      <c r="S427" s="65"/>
      <c r="T427" s="66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170</v>
      </c>
      <c r="AU427" s="18" t="s">
        <v>82</v>
      </c>
    </row>
    <row r="428" spans="1:65" s="12" customFormat="1" ht="22.9" customHeight="1">
      <c r="B428" s="163"/>
      <c r="C428" s="164"/>
      <c r="D428" s="165" t="s">
        <v>72</v>
      </c>
      <c r="E428" s="177" t="s">
        <v>535</v>
      </c>
      <c r="F428" s="177" t="s">
        <v>536</v>
      </c>
      <c r="G428" s="164"/>
      <c r="H428" s="164"/>
      <c r="I428" s="167"/>
      <c r="J428" s="178">
        <f>BK428</f>
        <v>0</v>
      </c>
      <c r="K428" s="164"/>
      <c r="L428" s="169"/>
      <c r="M428" s="170"/>
      <c r="N428" s="171"/>
      <c r="O428" s="171"/>
      <c r="P428" s="172">
        <f>SUM(P429:P431)</f>
        <v>0</v>
      </c>
      <c r="Q428" s="171"/>
      <c r="R428" s="172">
        <f>SUM(R429:R431)</f>
        <v>0</v>
      </c>
      <c r="S428" s="171"/>
      <c r="T428" s="173">
        <f>SUM(T429:T431)</f>
        <v>0</v>
      </c>
      <c r="AR428" s="174" t="s">
        <v>80</v>
      </c>
      <c r="AT428" s="175" t="s">
        <v>72</v>
      </c>
      <c r="AU428" s="175" t="s">
        <v>80</v>
      </c>
      <c r="AY428" s="174" t="s">
        <v>159</v>
      </c>
      <c r="BK428" s="176">
        <f>SUM(BK429:BK431)</f>
        <v>0</v>
      </c>
    </row>
    <row r="429" spans="1:65" s="2" customFormat="1" ht="24.2" customHeight="1">
      <c r="A429" s="35"/>
      <c r="B429" s="36"/>
      <c r="C429" s="179" t="s">
        <v>922</v>
      </c>
      <c r="D429" s="179" t="s">
        <v>161</v>
      </c>
      <c r="E429" s="180" t="s">
        <v>538</v>
      </c>
      <c r="F429" s="181" t="s">
        <v>539</v>
      </c>
      <c r="G429" s="182" t="s">
        <v>222</v>
      </c>
      <c r="H429" s="183">
        <v>247.989</v>
      </c>
      <c r="I429" s="184"/>
      <c r="J429" s="185">
        <f>ROUND(I429*H429,2)</f>
        <v>0</v>
      </c>
      <c r="K429" s="181" t="s">
        <v>165</v>
      </c>
      <c r="L429" s="40"/>
      <c r="M429" s="186" t="s">
        <v>19</v>
      </c>
      <c r="N429" s="187" t="s">
        <v>44</v>
      </c>
      <c r="O429" s="65"/>
      <c r="P429" s="188">
        <f>O429*H429</f>
        <v>0</v>
      </c>
      <c r="Q429" s="188">
        <v>0</v>
      </c>
      <c r="R429" s="188">
        <f>Q429*H429</f>
        <v>0</v>
      </c>
      <c r="S429" s="188">
        <v>0</v>
      </c>
      <c r="T429" s="189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190" t="s">
        <v>166</v>
      </c>
      <c r="AT429" s="190" t="s">
        <v>161</v>
      </c>
      <c r="AU429" s="190" t="s">
        <v>82</v>
      </c>
      <c r="AY429" s="18" t="s">
        <v>159</v>
      </c>
      <c r="BE429" s="191">
        <f>IF(N429="základní",J429,0)</f>
        <v>0</v>
      </c>
      <c r="BF429" s="191">
        <f>IF(N429="snížená",J429,0)</f>
        <v>0</v>
      </c>
      <c r="BG429" s="191">
        <f>IF(N429="zákl. přenesená",J429,0)</f>
        <v>0</v>
      </c>
      <c r="BH429" s="191">
        <f>IF(N429="sníž. přenesená",J429,0)</f>
        <v>0</v>
      </c>
      <c r="BI429" s="191">
        <f>IF(N429="nulová",J429,0)</f>
        <v>0</v>
      </c>
      <c r="BJ429" s="18" t="s">
        <v>80</v>
      </c>
      <c r="BK429" s="191">
        <f>ROUND(I429*H429,2)</f>
        <v>0</v>
      </c>
      <c r="BL429" s="18" t="s">
        <v>166</v>
      </c>
      <c r="BM429" s="190" t="s">
        <v>923</v>
      </c>
    </row>
    <row r="430" spans="1:65" s="2" customFormat="1" ht="19.5">
      <c r="A430" s="35"/>
      <c r="B430" s="36"/>
      <c r="C430" s="37"/>
      <c r="D430" s="192" t="s">
        <v>168</v>
      </c>
      <c r="E430" s="37"/>
      <c r="F430" s="193" t="s">
        <v>541</v>
      </c>
      <c r="G430" s="37"/>
      <c r="H430" s="37"/>
      <c r="I430" s="194"/>
      <c r="J430" s="37"/>
      <c r="K430" s="37"/>
      <c r="L430" s="40"/>
      <c r="M430" s="195"/>
      <c r="N430" s="196"/>
      <c r="O430" s="65"/>
      <c r="P430" s="65"/>
      <c r="Q430" s="65"/>
      <c r="R430" s="65"/>
      <c r="S430" s="65"/>
      <c r="T430" s="66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168</v>
      </c>
      <c r="AU430" s="18" t="s">
        <v>82</v>
      </c>
    </row>
    <row r="431" spans="1:65" s="2" customFormat="1" ht="11.25">
      <c r="A431" s="35"/>
      <c r="B431" s="36"/>
      <c r="C431" s="37"/>
      <c r="D431" s="197" t="s">
        <v>170</v>
      </c>
      <c r="E431" s="37"/>
      <c r="F431" s="198" t="s">
        <v>542</v>
      </c>
      <c r="G431" s="37"/>
      <c r="H431" s="37"/>
      <c r="I431" s="194"/>
      <c r="J431" s="37"/>
      <c r="K431" s="37"/>
      <c r="L431" s="40"/>
      <c r="M431" s="195"/>
      <c r="N431" s="196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170</v>
      </c>
      <c r="AU431" s="18" t="s">
        <v>82</v>
      </c>
    </row>
    <row r="432" spans="1:65" s="12" customFormat="1" ht="25.9" customHeight="1">
      <c r="B432" s="163"/>
      <c r="C432" s="164"/>
      <c r="D432" s="165" t="s">
        <v>72</v>
      </c>
      <c r="E432" s="166" t="s">
        <v>543</v>
      </c>
      <c r="F432" s="166" t="s">
        <v>544</v>
      </c>
      <c r="G432" s="164"/>
      <c r="H432" s="164"/>
      <c r="I432" s="167"/>
      <c r="J432" s="168">
        <f>BK432</f>
        <v>0</v>
      </c>
      <c r="K432" s="164"/>
      <c r="L432" s="169"/>
      <c r="M432" s="170"/>
      <c r="N432" s="171"/>
      <c r="O432" s="171"/>
      <c r="P432" s="172">
        <f>P433</f>
        <v>0</v>
      </c>
      <c r="Q432" s="171"/>
      <c r="R432" s="172">
        <f>R433</f>
        <v>8.9869999999999992E-2</v>
      </c>
      <c r="S432" s="171"/>
      <c r="T432" s="173">
        <f>T433</f>
        <v>0</v>
      </c>
      <c r="AR432" s="174" t="s">
        <v>82</v>
      </c>
      <c r="AT432" s="175" t="s">
        <v>72</v>
      </c>
      <c r="AU432" s="175" t="s">
        <v>73</v>
      </c>
      <c r="AY432" s="174" t="s">
        <v>159</v>
      </c>
      <c r="BK432" s="176">
        <f>BK433</f>
        <v>0</v>
      </c>
    </row>
    <row r="433" spans="1:65" s="12" customFormat="1" ht="22.9" customHeight="1">
      <c r="B433" s="163"/>
      <c r="C433" s="164"/>
      <c r="D433" s="165" t="s">
        <v>72</v>
      </c>
      <c r="E433" s="177" t="s">
        <v>545</v>
      </c>
      <c r="F433" s="177" t="s">
        <v>546</v>
      </c>
      <c r="G433" s="164"/>
      <c r="H433" s="164"/>
      <c r="I433" s="167"/>
      <c r="J433" s="178">
        <f>BK433</f>
        <v>0</v>
      </c>
      <c r="K433" s="164"/>
      <c r="L433" s="169"/>
      <c r="M433" s="170"/>
      <c r="N433" s="171"/>
      <c r="O433" s="171"/>
      <c r="P433" s="172">
        <f>SUM(P434:P451)</f>
        <v>0</v>
      </c>
      <c r="Q433" s="171"/>
      <c r="R433" s="172">
        <f>SUM(R434:R451)</f>
        <v>8.9869999999999992E-2</v>
      </c>
      <c r="S433" s="171"/>
      <c r="T433" s="173">
        <f>SUM(T434:T451)</f>
        <v>0</v>
      </c>
      <c r="AR433" s="174" t="s">
        <v>82</v>
      </c>
      <c r="AT433" s="175" t="s">
        <v>72</v>
      </c>
      <c r="AU433" s="175" t="s">
        <v>80</v>
      </c>
      <c r="AY433" s="174" t="s">
        <v>159</v>
      </c>
      <c r="BK433" s="176">
        <f>SUM(BK434:BK451)</f>
        <v>0</v>
      </c>
    </row>
    <row r="434" spans="1:65" s="2" customFormat="1" ht="24.2" customHeight="1">
      <c r="A434" s="35"/>
      <c r="B434" s="36"/>
      <c r="C434" s="179" t="s">
        <v>924</v>
      </c>
      <c r="D434" s="179" t="s">
        <v>161</v>
      </c>
      <c r="E434" s="180" t="s">
        <v>548</v>
      </c>
      <c r="F434" s="181" t="s">
        <v>549</v>
      </c>
      <c r="G434" s="182" t="s">
        <v>202</v>
      </c>
      <c r="H434" s="183">
        <v>186.14400000000001</v>
      </c>
      <c r="I434" s="184"/>
      <c r="J434" s="185">
        <f>ROUND(I434*H434,2)</f>
        <v>0</v>
      </c>
      <c r="K434" s="181" t="s">
        <v>165</v>
      </c>
      <c r="L434" s="40"/>
      <c r="M434" s="186" t="s">
        <v>19</v>
      </c>
      <c r="N434" s="187" t="s">
        <v>44</v>
      </c>
      <c r="O434" s="65"/>
      <c r="P434" s="188">
        <f>O434*H434</f>
        <v>0</v>
      </c>
      <c r="Q434" s="188">
        <v>0</v>
      </c>
      <c r="R434" s="188">
        <f>Q434*H434</f>
        <v>0</v>
      </c>
      <c r="S434" s="188">
        <v>0</v>
      </c>
      <c r="T434" s="189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90" t="s">
        <v>277</v>
      </c>
      <c r="AT434" s="190" t="s">
        <v>161</v>
      </c>
      <c r="AU434" s="190" t="s">
        <v>82</v>
      </c>
      <c r="AY434" s="18" t="s">
        <v>159</v>
      </c>
      <c r="BE434" s="191">
        <f>IF(N434="základní",J434,0)</f>
        <v>0</v>
      </c>
      <c r="BF434" s="191">
        <f>IF(N434="snížená",J434,0)</f>
        <v>0</v>
      </c>
      <c r="BG434" s="191">
        <f>IF(N434="zákl. přenesená",J434,0)</f>
        <v>0</v>
      </c>
      <c r="BH434" s="191">
        <f>IF(N434="sníž. přenesená",J434,0)</f>
        <v>0</v>
      </c>
      <c r="BI434" s="191">
        <f>IF(N434="nulová",J434,0)</f>
        <v>0</v>
      </c>
      <c r="BJ434" s="18" t="s">
        <v>80</v>
      </c>
      <c r="BK434" s="191">
        <f>ROUND(I434*H434,2)</f>
        <v>0</v>
      </c>
      <c r="BL434" s="18" t="s">
        <v>277</v>
      </c>
      <c r="BM434" s="190" t="s">
        <v>925</v>
      </c>
    </row>
    <row r="435" spans="1:65" s="2" customFormat="1" ht="19.5">
      <c r="A435" s="35"/>
      <c r="B435" s="36"/>
      <c r="C435" s="37"/>
      <c r="D435" s="192" t="s">
        <v>168</v>
      </c>
      <c r="E435" s="37"/>
      <c r="F435" s="193" t="s">
        <v>551</v>
      </c>
      <c r="G435" s="37"/>
      <c r="H435" s="37"/>
      <c r="I435" s="194"/>
      <c r="J435" s="37"/>
      <c r="K435" s="37"/>
      <c r="L435" s="40"/>
      <c r="M435" s="195"/>
      <c r="N435" s="196"/>
      <c r="O435" s="65"/>
      <c r="P435" s="65"/>
      <c r="Q435" s="65"/>
      <c r="R435" s="65"/>
      <c r="S435" s="65"/>
      <c r="T435" s="66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168</v>
      </c>
      <c r="AU435" s="18" t="s">
        <v>82</v>
      </c>
    </row>
    <row r="436" spans="1:65" s="2" customFormat="1" ht="11.25">
      <c r="A436" s="35"/>
      <c r="B436" s="36"/>
      <c r="C436" s="37"/>
      <c r="D436" s="197" t="s">
        <v>170</v>
      </c>
      <c r="E436" s="37"/>
      <c r="F436" s="198" t="s">
        <v>552</v>
      </c>
      <c r="G436" s="37"/>
      <c r="H436" s="37"/>
      <c r="I436" s="194"/>
      <c r="J436" s="37"/>
      <c r="K436" s="37"/>
      <c r="L436" s="40"/>
      <c r="M436" s="195"/>
      <c r="N436" s="196"/>
      <c r="O436" s="65"/>
      <c r="P436" s="65"/>
      <c r="Q436" s="65"/>
      <c r="R436" s="65"/>
      <c r="S436" s="65"/>
      <c r="T436" s="66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170</v>
      </c>
      <c r="AU436" s="18" t="s">
        <v>82</v>
      </c>
    </row>
    <row r="437" spans="1:65" s="13" customFormat="1" ht="11.25">
      <c r="B437" s="199"/>
      <c r="C437" s="200"/>
      <c r="D437" s="192" t="s">
        <v>172</v>
      </c>
      <c r="E437" s="201" t="s">
        <v>19</v>
      </c>
      <c r="F437" s="202" t="s">
        <v>926</v>
      </c>
      <c r="G437" s="200"/>
      <c r="H437" s="201" t="s">
        <v>19</v>
      </c>
      <c r="I437" s="203"/>
      <c r="J437" s="200"/>
      <c r="K437" s="200"/>
      <c r="L437" s="204"/>
      <c r="M437" s="205"/>
      <c r="N437" s="206"/>
      <c r="O437" s="206"/>
      <c r="P437" s="206"/>
      <c r="Q437" s="206"/>
      <c r="R437" s="206"/>
      <c r="S437" s="206"/>
      <c r="T437" s="207"/>
      <c r="AT437" s="208" t="s">
        <v>172</v>
      </c>
      <c r="AU437" s="208" t="s">
        <v>82</v>
      </c>
      <c r="AV437" s="13" t="s">
        <v>80</v>
      </c>
      <c r="AW437" s="13" t="s">
        <v>35</v>
      </c>
      <c r="AX437" s="13" t="s">
        <v>73</v>
      </c>
      <c r="AY437" s="208" t="s">
        <v>159</v>
      </c>
    </row>
    <row r="438" spans="1:65" s="14" customFormat="1" ht="11.25">
      <c r="B438" s="209"/>
      <c r="C438" s="210"/>
      <c r="D438" s="192" t="s">
        <v>172</v>
      </c>
      <c r="E438" s="211" t="s">
        <v>19</v>
      </c>
      <c r="F438" s="212" t="s">
        <v>927</v>
      </c>
      <c r="G438" s="210"/>
      <c r="H438" s="213">
        <v>186.14400000000001</v>
      </c>
      <c r="I438" s="214"/>
      <c r="J438" s="210"/>
      <c r="K438" s="210"/>
      <c r="L438" s="215"/>
      <c r="M438" s="216"/>
      <c r="N438" s="217"/>
      <c r="O438" s="217"/>
      <c r="P438" s="217"/>
      <c r="Q438" s="217"/>
      <c r="R438" s="217"/>
      <c r="S438" s="217"/>
      <c r="T438" s="218"/>
      <c r="AT438" s="219" t="s">
        <v>172</v>
      </c>
      <c r="AU438" s="219" t="s">
        <v>82</v>
      </c>
      <c r="AV438" s="14" t="s">
        <v>82</v>
      </c>
      <c r="AW438" s="14" t="s">
        <v>35</v>
      </c>
      <c r="AX438" s="14" t="s">
        <v>80</v>
      </c>
      <c r="AY438" s="219" t="s">
        <v>159</v>
      </c>
    </row>
    <row r="439" spans="1:65" s="2" customFormat="1" ht="16.5" customHeight="1">
      <c r="A439" s="35"/>
      <c r="B439" s="36"/>
      <c r="C439" s="231" t="s">
        <v>928</v>
      </c>
      <c r="D439" s="231" t="s">
        <v>253</v>
      </c>
      <c r="E439" s="232" t="s">
        <v>556</v>
      </c>
      <c r="F439" s="233" t="s">
        <v>557</v>
      </c>
      <c r="G439" s="234" t="s">
        <v>222</v>
      </c>
      <c r="H439" s="235">
        <v>2.5000000000000001E-2</v>
      </c>
      <c r="I439" s="236"/>
      <c r="J439" s="237">
        <f>ROUND(I439*H439,2)</f>
        <v>0</v>
      </c>
      <c r="K439" s="233" t="s">
        <v>165</v>
      </c>
      <c r="L439" s="238"/>
      <c r="M439" s="239" t="s">
        <v>19</v>
      </c>
      <c r="N439" s="240" t="s">
        <v>44</v>
      </c>
      <c r="O439" s="65"/>
      <c r="P439" s="188">
        <f>O439*H439</f>
        <v>0</v>
      </c>
      <c r="Q439" s="188">
        <v>1</v>
      </c>
      <c r="R439" s="188">
        <f>Q439*H439</f>
        <v>2.5000000000000001E-2</v>
      </c>
      <c r="S439" s="188">
        <v>0</v>
      </c>
      <c r="T439" s="189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190" t="s">
        <v>390</v>
      </c>
      <c r="AT439" s="190" t="s">
        <v>253</v>
      </c>
      <c r="AU439" s="190" t="s">
        <v>82</v>
      </c>
      <c r="AY439" s="18" t="s">
        <v>159</v>
      </c>
      <c r="BE439" s="191">
        <f>IF(N439="základní",J439,0)</f>
        <v>0</v>
      </c>
      <c r="BF439" s="191">
        <f>IF(N439="snížená",J439,0)</f>
        <v>0</v>
      </c>
      <c r="BG439" s="191">
        <f>IF(N439="zákl. přenesená",J439,0)</f>
        <v>0</v>
      </c>
      <c r="BH439" s="191">
        <f>IF(N439="sníž. přenesená",J439,0)</f>
        <v>0</v>
      </c>
      <c r="BI439" s="191">
        <f>IF(N439="nulová",J439,0)</f>
        <v>0</v>
      </c>
      <c r="BJ439" s="18" t="s">
        <v>80</v>
      </c>
      <c r="BK439" s="191">
        <f>ROUND(I439*H439,2)</f>
        <v>0</v>
      </c>
      <c r="BL439" s="18" t="s">
        <v>277</v>
      </c>
      <c r="BM439" s="190" t="s">
        <v>929</v>
      </c>
    </row>
    <row r="440" spans="1:65" s="2" customFormat="1" ht="11.25">
      <c r="A440" s="35"/>
      <c r="B440" s="36"/>
      <c r="C440" s="37"/>
      <c r="D440" s="192" t="s">
        <v>168</v>
      </c>
      <c r="E440" s="37"/>
      <c r="F440" s="193" t="s">
        <v>557</v>
      </c>
      <c r="G440" s="37"/>
      <c r="H440" s="37"/>
      <c r="I440" s="194"/>
      <c r="J440" s="37"/>
      <c r="K440" s="37"/>
      <c r="L440" s="40"/>
      <c r="M440" s="195"/>
      <c r="N440" s="196"/>
      <c r="O440" s="65"/>
      <c r="P440" s="65"/>
      <c r="Q440" s="65"/>
      <c r="R440" s="65"/>
      <c r="S440" s="65"/>
      <c r="T440" s="66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8" t="s">
        <v>168</v>
      </c>
      <c r="AU440" s="18" t="s">
        <v>82</v>
      </c>
    </row>
    <row r="441" spans="1:65" s="2" customFormat="1" ht="19.5">
      <c r="A441" s="35"/>
      <c r="B441" s="36"/>
      <c r="C441" s="37"/>
      <c r="D441" s="192" t="s">
        <v>365</v>
      </c>
      <c r="E441" s="37"/>
      <c r="F441" s="241" t="s">
        <v>559</v>
      </c>
      <c r="G441" s="37"/>
      <c r="H441" s="37"/>
      <c r="I441" s="194"/>
      <c r="J441" s="37"/>
      <c r="K441" s="37"/>
      <c r="L441" s="40"/>
      <c r="M441" s="195"/>
      <c r="N441" s="196"/>
      <c r="O441" s="65"/>
      <c r="P441" s="65"/>
      <c r="Q441" s="65"/>
      <c r="R441" s="65"/>
      <c r="S441" s="65"/>
      <c r="T441" s="66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365</v>
      </c>
      <c r="AU441" s="18" t="s">
        <v>82</v>
      </c>
    </row>
    <row r="442" spans="1:65" s="2" customFormat="1" ht="16.5" customHeight="1">
      <c r="A442" s="35"/>
      <c r="B442" s="36"/>
      <c r="C442" s="231" t="s">
        <v>930</v>
      </c>
      <c r="D442" s="231" t="s">
        <v>253</v>
      </c>
      <c r="E442" s="232" t="s">
        <v>561</v>
      </c>
      <c r="F442" s="233" t="s">
        <v>562</v>
      </c>
      <c r="G442" s="234" t="s">
        <v>222</v>
      </c>
      <c r="H442" s="235">
        <v>6.2E-2</v>
      </c>
      <c r="I442" s="236"/>
      <c r="J442" s="237">
        <f>ROUND(I442*H442,2)</f>
        <v>0</v>
      </c>
      <c r="K442" s="233" t="s">
        <v>165</v>
      </c>
      <c r="L442" s="238"/>
      <c r="M442" s="239" t="s">
        <v>19</v>
      </c>
      <c r="N442" s="240" t="s">
        <v>44</v>
      </c>
      <c r="O442" s="65"/>
      <c r="P442" s="188">
        <f>O442*H442</f>
        <v>0</v>
      </c>
      <c r="Q442" s="188">
        <v>1</v>
      </c>
      <c r="R442" s="188">
        <f>Q442*H442</f>
        <v>6.2E-2</v>
      </c>
      <c r="S442" s="188">
        <v>0</v>
      </c>
      <c r="T442" s="189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90" t="s">
        <v>390</v>
      </c>
      <c r="AT442" s="190" t="s">
        <v>253</v>
      </c>
      <c r="AU442" s="190" t="s">
        <v>82</v>
      </c>
      <c r="AY442" s="18" t="s">
        <v>159</v>
      </c>
      <c r="BE442" s="191">
        <f>IF(N442="základní",J442,0)</f>
        <v>0</v>
      </c>
      <c r="BF442" s="191">
        <f>IF(N442="snížená",J442,0)</f>
        <v>0</v>
      </c>
      <c r="BG442" s="191">
        <f>IF(N442="zákl. přenesená",J442,0)</f>
        <v>0</v>
      </c>
      <c r="BH442" s="191">
        <f>IF(N442="sníž. přenesená",J442,0)</f>
        <v>0</v>
      </c>
      <c r="BI442" s="191">
        <f>IF(N442="nulová",J442,0)</f>
        <v>0</v>
      </c>
      <c r="BJ442" s="18" t="s">
        <v>80</v>
      </c>
      <c r="BK442" s="191">
        <f>ROUND(I442*H442,2)</f>
        <v>0</v>
      </c>
      <c r="BL442" s="18" t="s">
        <v>277</v>
      </c>
      <c r="BM442" s="190" t="s">
        <v>931</v>
      </c>
    </row>
    <row r="443" spans="1:65" s="2" customFormat="1" ht="11.25">
      <c r="A443" s="35"/>
      <c r="B443" s="36"/>
      <c r="C443" s="37"/>
      <c r="D443" s="192" t="s">
        <v>168</v>
      </c>
      <c r="E443" s="37"/>
      <c r="F443" s="193" t="s">
        <v>562</v>
      </c>
      <c r="G443" s="37"/>
      <c r="H443" s="37"/>
      <c r="I443" s="194"/>
      <c r="J443" s="37"/>
      <c r="K443" s="37"/>
      <c r="L443" s="40"/>
      <c r="M443" s="195"/>
      <c r="N443" s="196"/>
      <c r="O443" s="65"/>
      <c r="P443" s="65"/>
      <c r="Q443" s="65"/>
      <c r="R443" s="65"/>
      <c r="S443" s="65"/>
      <c r="T443" s="66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168</v>
      </c>
      <c r="AU443" s="18" t="s">
        <v>82</v>
      </c>
    </row>
    <row r="444" spans="1:65" s="2" customFormat="1" ht="19.5">
      <c r="A444" s="35"/>
      <c r="B444" s="36"/>
      <c r="C444" s="37"/>
      <c r="D444" s="192" t="s">
        <v>365</v>
      </c>
      <c r="E444" s="37"/>
      <c r="F444" s="241" t="s">
        <v>564</v>
      </c>
      <c r="G444" s="37"/>
      <c r="H444" s="37"/>
      <c r="I444" s="194"/>
      <c r="J444" s="37"/>
      <c r="K444" s="37"/>
      <c r="L444" s="40"/>
      <c r="M444" s="195"/>
      <c r="N444" s="196"/>
      <c r="O444" s="65"/>
      <c r="P444" s="65"/>
      <c r="Q444" s="65"/>
      <c r="R444" s="65"/>
      <c r="S444" s="65"/>
      <c r="T444" s="66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T444" s="18" t="s">
        <v>365</v>
      </c>
      <c r="AU444" s="18" t="s">
        <v>82</v>
      </c>
    </row>
    <row r="445" spans="1:65" s="2" customFormat="1" ht="16.5" customHeight="1">
      <c r="A445" s="35"/>
      <c r="B445" s="36"/>
      <c r="C445" s="179" t="s">
        <v>932</v>
      </c>
      <c r="D445" s="179" t="s">
        <v>161</v>
      </c>
      <c r="E445" s="180" t="s">
        <v>566</v>
      </c>
      <c r="F445" s="181" t="s">
        <v>567</v>
      </c>
      <c r="G445" s="182" t="s">
        <v>202</v>
      </c>
      <c r="H445" s="183">
        <v>11.48</v>
      </c>
      <c r="I445" s="184"/>
      <c r="J445" s="185">
        <f>ROUND(I445*H445,2)</f>
        <v>0</v>
      </c>
      <c r="K445" s="181" t="s">
        <v>165</v>
      </c>
      <c r="L445" s="40"/>
      <c r="M445" s="186" t="s">
        <v>19</v>
      </c>
      <c r="N445" s="187" t="s">
        <v>44</v>
      </c>
      <c r="O445" s="65"/>
      <c r="P445" s="188">
        <f>O445*H445</f>
        <v>0</v>
      </c>
      <c r="Q445" s="188">
        <v>0</v>
      </c>
      <c r="R445" s="188">
        <f>Q445*H445</f>
        <v>0</v>
      </c>
      <c r="S445" s="188">
        <v>0</v>
      </c>
      <c r="T445" s="189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190" t="s">
        <v>277</v>
      </c>
      <c r="AT445" s="190" t="s">
        <v>161</v>
      </c>
      <c r="AU445" s="190" t="s">
        <v>82</v>
      </c>
      <c r="AY445" s="18" t="s">
        <v>159</v>
      </c>
      <c r="BE445" s="191">
        <f>IF(N445="základní",J445,0)</f>
        <v>0</v>
      </c>
      <c r="BF445" s="191">
        <f>IF(N445="snížená",J445,0)</f>
        <v>0</v>
      </c>
      <c r="BG445" s="191">
        <f>IF(N445="zákl. přenesená",J445,0)</f>
        <v>0</v>
      </c>
      <c r="BH445" s="191">
        <f>IF(N445="sníž. přenesená",J445,0)</f>
        <v>0</v>
      </c>
      <c r="BI445" s="191">
        <f>IF(N445="nulová",J445,0)</f>
        <v>0</v>
      </c>
      <c r="BJ445" s="18" t="s">
        <v>80</v>
      </c>
      <c r="BK445" s="191">
        <f>ROUND(I445*H445,2)</f>
        <v>0</v>
      </c>
      <c r="BL445" s="18" t="s">
        <v>277</v>
      </c>
      <c r="BM445" s="190" t="s">
        <v>933</v>
      </c>
    </row>
    <row r="446" spans="1:65" s="2" customFormat="1" ht="11.25">
      <c r="A446" s="35"/>
      <c r="B446" s="36"/>
      <c r="C446" s="37"/>
      <c r="D446" s="192" t="s">
        <v>168</v>
      </c>
      <c r="E446" s="37"/>
      <c r="F446" s="193" t="s">
        <v>569</v>
      </c>
      <c r="G446" s="37"/>
      <c r="H446" s="37"/>
      <c r="I446" s="194"/>
      <c r="J446" s="37"/>
      <c r="K446" s="37"/>
      <c r="L446" s="40"/>
      <c r="M446" s="195"/>
      <c r="N446" s="196"/>
      <c r="O446" s="65"/>
      <c r="P446" s="65"/>
      <c r="Q446" s="65"/>
      <c r="R446" s="65"/>
      <c r="S446" s="65"/>
      <c r="T446" s="66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168</v>
      </c>
      <c r="AU446" s="18" t="s">
        <v>82</v>
      </c>
    </row>
    <row r="447" spans="1:65" s="2" customFormat="1" ht="11.25">
      <c r="A447" s="35"/>
      <c r="B447" s="36"/>
      <c r="C447" s="37"/>
      <c r="D447" s="197" t="s">
        <v>170</v>
      </c>
      <c r="E447" s="37"/>
      <c r="F447" s="198" t="s">
        <v>570</v>
      </c>
      <c r="G447" s="37"/>
      <c r="H447" s="37"/>
      <c r="I447" s="194"/>
      <c r="J447" s="37"/>
      <c r="K447" s="37"/>
      <c r="L447" s="40"/>
      <c r="M447" s="195"/>
      <c r="N447" s="196"/>
      <c r="O447" s="65"/>
      <c r="P447" s="65"/>
      <c r="Q447" s="65"/>
      <c r="R447" s="65"/>
      <c r="S447" s="65"/>
      <c r="T447" s="66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8" t="s">
        <v>170</v>
      </c>
      <c r="AU447" s="18" t="s">
        <v>82</v>
      </c>
    </row>
    <row r="448" spans="1:65" s="13" customFormat="1" ht="11.25">
      <c r="B448" s="199"/>
      <c r="C448" s="200"/>
      <c r="D448" s="192" t="s">
        <v>172</v>
      </c>
      <c r="E448" s="201" t="s">
        <v>19</v>
      </c>
      <c r="F448" s="202" t="s">
        <v>571</v>
      </c>
      <c r="G448" s="200"/>
      <c r="H448" s="201" t="s">
        <v>19</v>
      </c>
      <c r="I448" s="203"/>
      <c r="J448" s="200"/>
      <c r="K448" s="200"/>
      <c r="L448" s="204"/>
      <c r="M448" s="205"/>
      <c r="N448" s="206"/>
      <c r="O448" s="206"/>
      <c r="P448" s="206"/>
      <c r="Q448" s="206"/>
      <c r="R448" s="206"/>
      <c r="S448" s="206"/>
      <c r="T448" s="207"/>
      <c r="AT448" s="208" t="s">
        <v>172</v>
      </c>
      <c r="AU448" s="208" t="s">
        <v>82</v>
      </c>
      <c r="AV448" s="13" t="s">
        <v>80</v>
      </c>
      <c r="AW448" s="13" t="s">
        <v>35</v>
      </c>
      <c r="AX448" s="13" t="s">
        <v>73</v>
      </c>
      <c r="AY448" s="208" t="s">
        <v>159</v>
      </c>
    </row>
    <row r="449" spans="1:65" s="14" customFormat="1" ht="11.25">
      <c r="B449" s="209"/>
      <c r="C449" s="210"/>
      <c r="D449" s="192" t="s">
        <v>172</v>
      </c>
      <c r="E449" s="211" t="s">
        <v>19</v>
      </c>
      <c r="F449" s="212" t="s">
        <v>934</v>
      </c>
      <c r="G449" s="210"/>
      <c r="H449" s="213">
        <v>11.48</v>
      </c>
      <c r="I449" s="214"/>
      <c r="J449" s="210"/>
      <c r="K449" s="210"/>
      <c r="L449" s="215"/>
      <c r="M449" s="216"/>
      <c r="N449" s="217"/>
      <c r="O449" s="217"/>
      <c r="P449" s="217"/>
      <c r="Q449" s="217"/>
      <c r="R449" s="217"/>
      <c r="S449" s="217"/>
      <c r="T449" s="218"/>
      <c r="AT449" s="219" t="s">
        <v>172</v>
      </c>
      <c r="AU449" s="219" t="s">
        <v>82</v>
      </c>
      <c r="AV449" s="14" t="s">
        <v>82</v>
      </c>
      <c r="AW449" s="14" t="s">
        <v>35</v>
      </c>
      <c r="AX449" s="14" t="s">
        <v>80</v>
      </c>
      <c r="AY449" s="219" t="s">
        <v>159</v>
      </c>
    </row>
    <row r="450" spans="1:65" s="2" customFormat="1" ht="16.5" customHeight="1">
      <c r="A450" s="35"/>
      <c r="B450" s="36"/>
      <c r="C450" s="231" t="s">
        <v>935</v>
      </c>
      <c r="D450" s="231" t="s">
        <v>253</v>
      </c>
      <c r="E450" s="232" t="s">
        <v>574</v>
      </c>
      <c r="F450" s="233" t="s">
        <v>575</v>
      </c>
      <c r="G450" s="234" t="s">
        <v>274</v>
      </c>
      <c r="H450" s="235">
        <v>2.87</v>
      </c>
      <c r="I450" s="236"/>
      <c r="J450" s="237">
        <f>ROUND(I450*H450,2)</f>
        <v>0</v>
      </c>
      <c r="K450" s="233" t="s">
        <v>165</v>
      </c>
      <c r="L450" s="238"/>
      <c r="M450" s="239" t="s">
        <v>19</v>
      </c>
      <c r="N450" s="240" t="s">
        <v>44</v>
      </c>
      <c r="O450" s="65"/>
      <c r="P450" s="188">
        <f>O450*H450</f>
        <v>0</v>
      </c>
      <c r="Q450" s="188">
        <v>1E-3</v>
      </c>
      <c r="R450" s="188">
        <f>Q450*H450</f>
        <v>2.8700000000000002E-3</v>
      </c>
      <c r="S450" s="188">
        <v>0</v>
      </c>
      <c r="T450" s="189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90" t="s">
        <v>390</v>
      </c>
      <c r="AT450" s="190" t="s">
        <v>253</v>
      </c>
      <c r="AU450" s="190" t="s">
        <v>82</v>
      </c>
      <c r="AY450" s="18" t="s">
        <v>159</v>
      </c>
      <c r="BE450" s="191">
        <f>IF(N450="základní",J450,0)</f>
        <v>0</v>
      </c>
      <c r="BF450" s="191">
        <f>IF(N450="snížená",J450,0)</f>
        <v>0</v>
      </c>
      <c r="BG450" s="191">
        <f>IF(N450="zákl. přenesená",J450,0)</f>
        <v>0</v>
      </c>
      <c r="BH450" s="191">
        <f>IF(N450="sníž. přenesená",J450,0)</f>
        <v>0</v>
      </c>
      <c r="BI450" s="191">
        <f>IF(N450="nulová",J450,0)</f>
        <v>0</v>
      </c>
      <c r="BJ450" s="18" t="s">
        <v>80</v>
      </c>
      <c r="BK450" s="191">
        <f>ROUND(I450*H450,2)</f>
        <v>0</v>
      </c>
      <c r="BL450" s="18" t="s">
        <v>277</v>
      </c>
      <c r="BM450" s="190" t="s">
        <v>936</v>
      </c>
    </row>
    <row r="451" spans="1:65" s="2" customFormat="1" ht="11.25">
      <c r="A451" s="35"/>
      <c r="B451" s="36"/>
      <c r="C451" s="37"/>
      <c r="D451" s="192" t="s">
        <v>168</v>
      </c>
      <c r="E451" s="37"/>
      <c r="F451" s="193" t="s">
        <v>575</v>
      </c>
      <c r="G451" s="37"/>
      <c r="H451" s="37"/>
      <c r="I451" s="194"/>
      <c r="J451" s="37"/>
      <c r="K451" s="37"/>
      <c r="L451" s="40"/>
      <c r="M451" s="242"/>
      <c r="N451" s="243"/>
      <c r="O451" s="244"/>
      <c r="P451" s="244"/>
      <c r="Q451" s="244"/>
      <c r="R451" s="244"/>
      <c r="S451" s="244"/>
      <c r="T451" s="245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168</v>
      </c>
      <c r="AU451" s="18" t="s">
        <v>82</v>
      </c>
    </row>
    <row r="452" spans="1:65" s="2" customFormat="1" ht="6.95" customHeight="1">
      <c r="A452" s="35"/>
      <c r="B452" s="48"/>
      <c r="C452" s="49"/>
      <c r="D452" s="49"/>
      <c r="E452" s="49"/>
      <c r="F452" s="49"/>
      <c r="G452" s="49"/>
      <c r="H452" s="49"/>
      <c r="I452" s="49"/>
      <c r="J452" s="49"/>
      <c r="K452" s="49"/>
      <c r="L452" s="40"/>
      <c r="M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</row>
  </sheetData>
  <sheetProtection algorithmName="SHA-512" hashValue="79jrk/ID/x8GYW2dGCjHno4kmTor0MnCpa3gkUBbKgKaR7sGBWwN35Z47cBwB9e3+pPTRT2xlvDefSonB+RwvQ==" saltValue="qKQyVZNYy+mJ9aLdUll2X3SGfBaGJbguESX0S8L8HQvMBp1ZAppfuWOUdFqN3j5OH2NEWvV/zyMkyeIxbsDjaA==" spinCount="100000" sheet="1" objects="1" scenarios="1" formatColumns="0" formatRows="0" autoFilter="0"/>
  <autoFilter ref="C95:K451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1" r:id="rId1"/>
    <hyperlink ref="F107" r:id="rId2"/>
    <hyperlink ref="F112" r:id="rId3"/>
    <hyperlink ref="F116" r:id="rId4"/>
    <hyperlink ref="F122" r:id="rId5"/>
    <hyperlink ref="F128" r:id="rId6"/>
    <hyperlink ref="F137" r:id="rId7"/>
    <hyperlink ref="F143" r:id="rId8"/>
    <hyperlink ref="F146" r:id="rId9"/>
    <hyperlink ref="F151" r:id="rId10"/>
    <hyperlink ref="F154" r:id="rId11"/>
    <hyperlink ref="F159" r:id="rId12"/>
    <hyperlink ref="F162" r:id="rId13"/>
    <hyperlink ref="F165" r:id="rId14"/>
    <hyperlink ref="F168" r:id="rId15"/>
    <hyperlink ref="F181" r:id="rId16"/>
    <hyperlink ref="F186" r:id="rId17"/>
    <hyperlink ref="F192" r:id="rId18"/>
    <hyperlink ref="F197" r:id="rId19"/>
    <hyperlink ref="F201" r:id="rId20"/>
    <hyperlink ref="F207" r:id="rId21"/>
    <hyperlink ref="F210" r:id="rId22"/>
    <hyperlink ref="F218" r:id="rId23"/>
    <hyperlink ref="F221" r:id="rId24"/>
    <hyperlink ref="F226" r:id="rId25"/>
    <hyperlink ref="F231" r:id="rId26"/>
    <hyperlink ref="F239" r:id="rId27"/>
    <hyperlink ref="F242" r:id="rId28"/>
    <hyperlink ref="F247" r:id="rId29"/>
    <hyperlink ref="F255" r:id="rId30"/>
    <hyperlink ref="F268" r:id="rId31"/>
    <hyperlink ref="F277" r:id="rId32"/>
    <hyperlink ref="F284" r:id="rId33"/>
    <hyperlink ref="F290" r:id="rId34"/>
    <hyperlink ref="F297" r:id="rId35"/>
    <hyperlink ref="F304" r:id="rId36"/>
    <hyperlink ref="F308" r:id="rId37"/>
    <hyperlink ref="F315" r:id="rId38"/>
    <hyperlink ref="F326" r:id="rId39"/>
    <hyperlink ref="F335" r:id="rId40"/>
    <hyperlink ref="F342" r:id="rId41"/>
    <hyperlink ref="F351" r:id="rId42"/>
    <hyperlink ref="F362" r:id="rId43"/>
    <hyperlink ref="F368" r:id="rId44"/>
    <hyperlink ref="F374" r:id="rId45"/>
    <hyperlink ref="F381" r:id="rId46"/>
    <hyperlink ref="F389" r:id="rId47"/>
    <hyperlink ref="F395" r:id="rId48"/>
    <hyperlink ref="F398" r:id="rId49"/>
    <hyperlink ref="F406" r:id="rId50"/>
    <hyperlink ref="F409" r:id="rId51"/>
    <hyperlink ref="F412" r:id="rId52"/>
    <hyperlink ref="F416" r:id="rId53"/>
    <hyperlink ref="F424" r:id="rId54"/>
    <hyperlink ref="F427" r:id="rId55"/>
    <hyperlink ref="F431" r:id="rId56"/>
    <hyperlink ref="F436" r:id="rId57"/>
    <hyperlink ref="F447" r:id="rId5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topLeftCell="A55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97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125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5" t="str">
        <f>'Rekapitulace stavby'!K6</f>
        <v>Oprava propustků na trati Suchdol nad Odrou - Budišov nad Budišovkou 2022</v>
      </c>
      <c r="F7" s="376"/>
      <c r="G7" s="376"/>
      <c r="H7" s="376"/>
      <c r="L7" s="21"/>
    </row>
    <row r="8" spans="1:46" s="1" customFormat="1" ht="12" customHeight="1">
      <c r="B8" s="21"/>
      <c r="D8" s="113" t="s">
        <v>126</v>
      </c>
      <c r="L8" s="21"/>
    </row>
    <row r="9" spans="1:46" s="2" customFormat="1" ht="16.5" customHeight="1">
      <c r="A9" s="35"/>
      <c r="B9" s="40"/>
      <c r="C9" s="35"/>
      <c r="D9" s="35"/>
      <c r="E9" s="375" t="s">
        <v>698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128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8" t="s">
        <v>937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29. 8. 2022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30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31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9" t="str">
        <f>'Rekapitulace stavby'!E14</f>
        <v>Vyplň údaj</v>
      </c>
      <c r="F20" s="380"/>
      <c r="G20" s="380"/>
      <c r="H20" s="380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33</v>
      </c>
      <c r="E22" s="35"/>
      <c r="F22" s="35"/>
      <c r="G22" s="35"/>
      <c r="H22" s="35"/>
      <c r="I22" s="113" t="s">
        <v>26</v>
      </c>
      <c r="J22" s="104" t="str">
        <f>IF('Rekapitulace stavby'!AN16="","",'Rekapitulace stavby'!AN16)</f>
        <v/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3" t="s">
        <v>29</v>
      </c>
      <c r="J23" s="104" t="str">
        <f>IF('Rekapitulace stavby'!AN17="","",'Rekapitulace stavby'!AN17)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tr">
        <f>IF('Rekapitulace stavby'!AN19="","",'Rekapitulace stavby'!AN19)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3" t="s">
        <v>29</v>
      </c>
      <c r="J26" s="104" t="str">
        <f>IF('Rekapitulace stavby'!AN20="","",'Rekapitulace stavby'!AN20)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1" t="s">
        <v>19</v>
      </c>
      <c r="F29" s="381"/>
      <c r="G29" s="381"/>
      <c r="H29" s="381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43</v>
      </c>
      <c r="E35" s="113" t="s">
        <v>44</v>
      </c>
      <c r="F35" s="124">
        <f>ROUND((SUM(BE88:BE161)),  2)</f>
        <v>0</v>
      </c>
      <c r="G35" s="35"/>
      <c r="H35" s="35"/>
      <c r="I35" s="125">
        <v>0.21</v>
      </c>
      <c r="J35" s="124">
        <f>ROUND(((SUM(BE88:BE161))*I35),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45</v>
      </c>
      <c r="F36" s="124">
        <f>ROUND((SUM(BF88:BF161)),  2)</f>
        <v>0</v>
      </c>
      <c r="G36" s="35"/>
      <c r="H36" s="35"/>
      <c r="I36" s="125">
        <v>0.15</v>
      </c>
      <c r="J36" s="124">
        <f>ROUND(((SUM(BF88:BF161))*I36),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ROUND((SUM(BG88:BG161)),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47</v>
      </c>
      <c r="F38" s="124">
        <f>ROUND((SUM(BH88:BH161)),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48</v>
      </c>
      <c r="F39" s="124">
        <f>ROUND((SUM(BI88:BI161)),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130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2" t="str">
        <f>E7</f>
        <v>Oprava propustků na trati Suchdol nad Odrou - Budišov nad Budišovkou 2022</v>
      </c>
      <c r="F50" s="383"/>
      <c r="G50" s="383"/>
      <c r="H50" s="38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126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2" t="s">
        <v>698</v>
      </c>
      <c r="F52" s="384"/>
      <c r="G52" s="384"/>
      <c r="H52" s="384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128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6" t="str">
        <f>E11</f>
        <v>SO 02.2 - Svršek v km 35,532</v>
      </c>
      <c r="F54" s="384"/>
      <c r="G54" s="384"/>
      <c r="H54" s="384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OŘ Ostrava</v>
      </c>
      <c r="G56" s="37"/>
      <c r="H56" s="37"/>
      <c r="I56" s="30" t="s">
        <v>23</v>
      </c>
      <c r="J56" s="60" t="str">
        <f>IF(J14="","",J14)</f>
        <v>29. 8. 2022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železnic s.o. OŘ Ostrava</v>
      </c>
      <c r="G58" s="37"/>
      <c r="H58" s="37"/>
      <c r="I58" s="30" t="s">
        <v>33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131</v>
      </c>
      <c r="D61" s="138"/>
      <c r="E61" s="138"/>
      <c r="F61" s="138"/>
      <c r="G61" s="138"/>
      <c r="H61" s="138"/>
      <c r="I61" s="138"/>
      <c r="J61" s="139" t="s">
        <v>132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133</v>
      </c>
    </row>
    <row r="64" spans="1:47" s="9" customFormat="1" ht="24.95" customHeight="1">
      <c r="B64" s="141"/>
      <c r="C64" s="142"/>
      <c r="D64" s="143" t="s">
        <v>134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578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9" customFormat="1" ht="24.95" customHeight="1">
      <c r="B66" s="141"/>
      <c r="C66" s="142"/>
      <c r="D66" s="143" t="s">
        <v>579</v>
      </c>
      <c r="E66" s="144"/>
      <c r="F66" s="144"/>
      <c r="G66" s="144"/>
      <c r="H66" s="144"/>
      <c r="I66" s="144"/>
      <c r="J66" s="145">
        <f>J135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144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6.25" customHeight="1">
      <c r="A76" s="35"/>
      <c r="B76" s="36"/>
      <c r="C76" s="37"/>
      <c r="D76" s="37"/>
      <c r="E76" s="382" t="str">
        <f>E7</f>
        <v>Oprava propustků na trati Suchdol nad Odrou - Budišov nad Budišovkou 2022</v>
      </c>
      <c r="F76" s="383"/>
      <c r="G76" s="383"/>
      <c r="H76" s="383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126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82" t="s">
        <v>698</v>
      </c>
      <c r="F78" s="384"/>
      <c r="G78" s="384"/>
      <c r="H78" s="384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128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6" t="str">
        <f>E11</f>
        <v>SO 02.2 - Svršek v km 35,532</v>
      </c>
      <c r="F80" s="384"/>
      <c r="G80" s="384"/>
      <c r="H80" s="384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>OŘ Ostrava</v>
      </c>
      <c r="G82" s="37"/>
      <c r="H82" s="37"/>
      <c r="I82" s="30" t="s">
        <v>23</v>
      </c>
      <c r="J82" s="60" t="str">
        <f>IF(J14="","",J14)</f>
        <v>29. 8. 2022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E17</f>
        <v>Správa železnic s.o. OŘ Ostrava</v>
      </c>
      <c r="G84" s="37"/>
      <c r="H84" s="37"/>
      <c r="I84" s="30" t="s">
        <v>33</v>
      </c>
      <c r="J84" s="33" t="str">
        <f>E23</f>
        <v xml:space="preserve"> 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31</v>
      </c>
      <c r="D85" s="37"/>
      <c r="E85" s="37"/>
      <c r="F85" s="28" t="str">
        <f>IF(E20="","",E20)</f>
        <v>Vyplň údaj</v>
      </c>
      <c r="G85" s="37"/>
      <c r="H85" s="37"/>
      <c r="I85" s="30" t="s">
        <v>36</v>
      </c>
      <c r="J85" s="33" t="str">
        <f>E26</f>
        <v xml:space="preserve"> 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145</v>
      </c>
      <c r="D87" s="155" t="s">
        <v>58</v>
      </c>
      <c r="E87" s="155" t="s">
        <v>54</v>
      </c>
      <c r="F87" s="155" t="s">
        <v>55</v>
      </c>
      <c r="G87" s="155" t="s">
        <v>146</v>
      </c>
      <c r="H87" s="155" t="s">
        <v>147</v>
      </c>
      <c r="I87" s="155" t="s">
        <v>148</v>
      </c>
      <c r="J87" s="155" t="s">
        <v>132</v>
      </c>
      <c r="K87" s="156" t="s">
        <v>149</v>
      </c>
      <c r="L87" s="157"/>
      <c r="M87" s="69" t="s">
        <v>19</v>
      </c>
      <c r="N87" s="70" t="s">
        <v>43</v>
      </c>
      <c r="O87" s="70" t="s">
        <v>150</v>
      </c>
      <c r="P87" s="70" t="s">
        <v>151</v>
      </c>
      <c r="Q87" s="70" t="s">
        <v>152</v>
      </c>
      <c r="R87" s="70" t="s">
        <v>153</v>
      </c>
      <c r="S87" s="70" t="s">
        <v>154</v>
      </c>
      <c r="T87" s="71" t="s">
        <v>155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156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P89+P135</f>
        <v>0</v>
      </c>
      <c r="Q88" s="73"/>
      <c r="R88" s="160">
        <f>R89+R135</f>
        <v>24.154</v>
      </c>
      <c r="S88" s="73"/>
      <c r="T88" s="161">
        <f>T89+T135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72</v>
      </c>
      <c r="AU88" s="18" t="s">
        <v>133</v>
      </c>
      <c r="BK88" s="162">
        <f>BK89+BK135</f>
        <v>0</v>
      </c>
    </row>
    <row r="89" spans="1:65" s="12" customFormat="1" ht="25.9" customHeight="1">
      <c r="B89" s="163"/>
      <c r="C89" s="164"/>
      <c r="D89" s="165" t="s">
        <v>72</v>
      </c>
      <c r="E89" s="166" t="s">
        <v>157</v>
      </c>
      <c r="F89" s="166" t="s">
        <v>158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</f>
        <v>0</v>
      </c>
      <c r="Q89" s="171"/>
      <c r="R89" s="172">
        <f>R90</f>
        <v>24.154</v>
      </c>
      <c r="S89" s="171"/>
      <c r="T89" s="173">
        <f>T90</f>
        <v>0</v>
      </c>
      <c r="AR89" s="174" t="s">
        <v>80</v>
      </c>
      <c r="AT89" s="175" t="s">
        <v>72</v>
      </c>
      <c r="AU89" s="175" t="s">
        <v>73</v>
      </c>
      <c r="AY89" s="174" t="s">
        <v>159</v>
      </c>
      <c r="BK89" s="176">
        <f>BK90</f>
        <v>0</v>
      </c>
    </row>
    <row r="90" spans="1:65" s="12" customFormat="1" ht="22.9" customHeight="1">
      <c r="B90" s="163"/>
      <c r="C90" s="164"/>
      <c r="D90" s="165" t="s">
        <v>72</v>
      </c>
      <c r="E90" s="177" t="s">
        <v>199</v>
      </c>
      <c r="F90" s="177" t="s">
        <v>580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SUM(P91:P134)</f>
        <v>0</v>
      </c>
      <c r="Q90" s="171"/>
      <c r="R90" s="172">
        <f>SUM(R91:R134)</f>
        <v>24.154</v>
      </c>
      <c r="S90" s="171"/>
      <c r="T90" s="173">
        <f>SUM(T91:T134)</f>
        <v>0</v>
      </c>
      <c r="AR90" s="174" t="s">
        <v>80</v>
      </c>
      <c r="AT90" s="175" t="s">
        <v>72</v>
      </c>
      <c r="AU90" s="175" t="s">
        <v>80</v>
      </c>
      <c r="AY90" s="174" t="s">
        <v>159</v>
      </c>
      <c r="BK90" s="176">
        <f>SUM(BK91:BK134)</f>
        <v>0</v>
      </c>
    </row>
    <row r="91" spans="1:65" s="2" customFormat="1" ht="24.2" customHeight="1">
      <c r="A91" s="35"/>
      <c r="B91" s="36"/>
      <c r="C91" s="179" t="s">
        <v>80</v>
      </c>
      <c r="D91" s="179" t="s">
        <v>161</v>
      </c>
      <c r="E91" s="180" t="s">
        <v>581</v>
      </c>
      <c r="F91" s="181" t="s">
        <v>582</v>
      </c>
      <c r="G91" s="182" t="s">
        <v>202</v>
      </c>
      <c r="H91" s="183">
        <v>9.3800000000000008</v>
      </c>
      <c r="I91" s="184"/>
      <c r="J91" s="185">
        <f>ROUND(I91*H91,2)</f>
        <v>0</v>
      </c>
      <c r="K91" s="181" t="s">
        <v>583</v>
      </c>
      <c r="L91" s="40"/>
      <c r="M91" s="186" t="s">
        <v>19</v>
      </c>
      <c r="N91" s="187" t="s">
        <v>44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166</v>
      </c>
      <c r="AT91" s="190" t="s">
        <v>161</v>
      </c>
      <c r="AU91" s="190" t="s">
        <v>82</v>
      </c>
      <c r="AY91" s="18" t="s">
        <v>159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80</v>
      </c>
      <c r="BK91" s="191">
        <f>ROUND(I91*H91,2)</f>
        <v>0</v>
      </c>
      <c r="BL91" s="18" t="s">
        <v>166</v>
      </c>
      <c r="BM91" s="190" t="s">
        <v>938</v>
      </c>
    </row>
    <row r="92" spans="1:65" s="2" customFormat="1" ht="48.75">
      <c r="A92" s="35"/>
      <c r="B92" s="36"/>
      <c r="C92" s="37"/>
      <c r="D92" s="192" t="s">
        <v>168</v>
      </c>
      <c r="E92" s="37"/>
      <c r="F92" s="193" t="s">
        <v>585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168</v>
      </c>
      <c r="AU92" s="18" t="s">
        <v>82</v>
      </c>
    </row>
    <row r="93" spans="1:65" s="13" customFormat="1" ht="11.25">
      <c r="B93" s="199"/>
      <c r="C93" s="200"/>
      <c r="D93" s="192" t="s">
        <v>172</v>
      </c>
      <c r="E93" s="201" t="s">
        <v>19</v>
      </c>
      <c r="F93" s="202" t="s">
        <v>939</v>
      </c>
      <c r="G93" s="200"/>
      <c r="H93" s="201" t="s">
        <v>19</v>
      </c>
      <c r="I93" s="203"/>
      <c r="J93" s="200"/>
      <c r="K93" s="200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172</v>
      </c>
      <c r="AU93" s="208" t="s">
        <v>82</v>
      </c>
      <c r="AV93" s="13" t="s">
        <v>80</v>
      </c>
      <c r="AW93" s="13" t="s">
        <v>35</v>
      </c>
      <c r="AX93" s="13" t="s">
        <v>73</v>
      </c>
      <c r="AY93" s="208" t="s">
        <v>159</v>
      </c>
    </row>
    <row r="94" spans="1:65" s="14" customFormat="1" ht="11.25">
      <c r="B94" s="209"/>
      <c r="C94" s="210"/>
      <c r="D94" s="192" t="s">
        <v>172</v>
      </c>
      <c r="E94" s="211" t="s">
        <v>19</v>
      </c>
      <c r="F94" s="212" t="s">
        <v>940</v>
      </c>
      <c r="G94" s="210"/>
      <c r="H94" s="213">
        <v>9.3800000000000008</v>
      </c>
      <c r="I94" s="214"/>
      <c r="J94" s="210"/>
      <c r="K94" s="210"/>
      <c r="L94" s="215"/>
      <c r="M94" s="216"/>
      <c r="N94" s="217"/>
      <c r="O94" s="217"/>
      <c r="P94" s="217"/>
      <c r="Q94" s="217"/>
      <c r="R94" s="217"/>
      <c r="S94" s="217"/>
      <c r="T94" s="218"/>
      <c r="AT94" s="219" t="s">
        <v>172</v>
      </c>
      <c r="AU94" s="219" t="s">
        <v>82</v>
      </c>
      <c r="AV94" s="14" t="s">
        <v>82</v>
      </c>
      <c r="AW94" s="14" t="s">
        <v>35</v>
      </c>
      <c r="AX94" s="14" t="s">
        <v>73</v>
      </c>
      <c r="AY94" s="219" t="s">
        <v>159</v>
      </c>
    </row>
    <row r="95" spans="1:65" s="15" customFormat="1" ht="11.25">
      <c r="B95" s="220"/>
      <c r="C95" s="221"/>
      <c r="D95" s="192" t="s">
        <v>172</v>
      </c>
      <c r="E95" s="222" t="s">
        <v>19</v>
      </c>
      <c r="F95" s="223" t="s">
        <v>175</v>
      </c>
      <c r="G95" s="221"/>
      <c r="H95" s="224">
        <v>9.3800000000000008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AT95" s="230" t="s">
        <v>172</v>
      </c>
      <c r="AU95" s="230" t="s">
        <v>82</v>
      </c>
      <c r="AV95" s="15" t="s">
        <v>166</v>
      </c>
      <c r="AW95" s="15" t="s">
        <v>35</v>
      </c>
      <c r="AX95" s="15" t="s">
        <v>80</v>
      </c>
      <c r="AY95" s="230" t="s">
        <v>159</v>
      </c>
    </row>
    <row r="96" spans="1:65" s="2" customFormat="1" ht="16.5" customHeight="1">
      <c r="A96" s="35"/>
      <c r="B96" s="36"/>
      <c r="C96" s="231" t="s">
        <v>82</v>
      </c>
      <c r="D96" s="231" t="s">
        <v>253</v>
      </c>
      <c r="E96" s="232" t="s">
        <v>588</v>
      </c>
      <c r="F96" s="233" t="s">
        <v>589</v>
      </c>
      <c r="G96" s="234" t="s">
        <v>222</v>
      </c>
      <c r="H96" s="235">
        <v>1.5009999999999999</v>
      </c>
      <c r="I96" s="236"/>
      <c r="J96" s="237">
        <f>ROUND(I96*H96,2)</f>
        <v>0</v>
      </c>
      <c r="K96" s="233" t="s">
        <v>583</v>
      </c>
      <c r="L96" s="238"/>
      <c r="M96" s="239" t="s">
        <v>19</v>
      </c>
      <c r="N96" s="240" t="s">
        <v>44</v>
      </c>
      <c r="O96" s="65"/>
      <c r="P96" s="188">
        <f>O96*H96</f>
        <v>0</v>
      </c>
      <c r="Q96" s="188">
        <v>1</v>
      </c>
      <c r="R96" s="188">
        <f>Q96*H96</f>
        <v>1.5009999999999999</v>
      </c>
      <c r="S96" s="188">
        <v>0</v>
      </c>
      <c r="T96" s="189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0" t="s">
        <v>191</v>
      </c>
      <c r="AT96" s="190" t="s">
        <v>253</v>
      </c>
      <c r="AU96" s="190" t="s">
        <v>82</v>
      </c>
      <c r="AY96" s="18" t="s">
        <v>159</v>
      </c>
      <c r="BE96" s="191">
        <f>IF(N96="základní",J96,0)</f>
        <v>0</v>
      </c>
      <c r="BF96" s="191">
        <f>IF(N96="snížená",J96,0)</f>
        <v>0</v>
      </c>
      <c r="BG96" s="191">
        <f>IF(N96="zákl. přenesená",J96,0)</f>
        <v>0</v>
      </c>
      <c r="BH96" s="191">
        <f>IF(N96="sníž. přenesená",J96,0)</f>
        <v>0</v>
      </c>
      <c r="BI96" s="191">
        <f>IF(N96="nulová",J96,0)</f>
        <v>0</v>
      </c>
      <c r="BJ96" s="18" t="s">
        <v>80</v>
      </c>
      <c r="BK96" s="191">
        <f>ROUND(I96*H96,2)</f>
        <v>0</v>
      </c>
      <c r="BL96" s="18" t="s">
        <v>166</v>
      </c>
      <c r="BM96" s="190" t="s">
        <v>941</v>
      </c>
    </row>
    <row r="97" spans="1:65" s="2" customFormat="1" ht="11.25">
      <c r="A97" s="35"/>
      <c r="B97" s="36"/>
      <c r="C97" s="37"/>
      <c r="D97" s="192" t="s">
        <v>168</v>
      </c>
      <c r="E97" s="37"/>
      <c r="F97" s="193" t="s">
        <v>589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168</v>
      </c>
      <c r="AU97" s="18" t="s">
        <v>82</v>
      </c>
    </row>
    <row r="98" spans="1:65" s="13" customFormat="1" ht="11.25">
      <c r="B98" s="199"/>
      <c r="C98" s="200"/>
      <c r="D98" s="192" t="s">
        <v>172</v>
      </c>
      <c r="E98" s="201" t="s">
        <v>19</v>
      </c>
      <c r="F98" s="202" t="s">
        <v>942</v>
      </c>
      <c r="G98" s="200"/>
      <c r="H98" s="201" t="s">
        <v>19</v>
      </c>
      <c r="I98" s="203"/>
      <c r="J98" s="200"/>
      <c r="K98" s="200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172</v>
      </c>
      <c r="AU98" s="208" t="s">
        <v>82</v>
      </c>
      <c r="AV98" s="13" t="s">
        <v>80</v>
      </c>
      <c r="AW98" s="13" t="s">
        <v>35</v>
      </c>
      <c r="AX98" s="13" t="s">
        <v>73</v>
      </c>
      <c r="AY98" s="208" t="s">
        <v>159</v>
      </c>
    </row>
    <row r="99" spans="1:65" s="14" customFormat="1" ht="11.25">
      <c r="B99" s="209"/>
      <c r="C99" s="210"/>
      <c r="D99" s="192" t="s">
        <v>172</v>
      </c>
      <c r="E99" s="211" t="s">
        <v>19</v>
      </c>
      <c r="F99" s="212" t="s">
        <v>943</v>
      </c>
      <c r="G99" s="210"/>
      <c r="H99" s="213">
        <v>1.5009999999999999</v>
      </c>
      <c r="I99" s="214"/>
      <c r="J99" s="210"/>
      <c r="K99" s="210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172</v>
      </c>
      <c r="AU99" s="219" t="s">
        <v>82</v>
      </c>
      <c r="AV99" s="14" t="s">
        <v>82</v>
      </c>
      <c r="AW99" s="14" t="s">
        <v>35</v>
      </c>
      <c r="AX99" s="14" t="s">
        <v>73</v>
      </c>
      <c r="AY99" s="219" t="s">
        <v>159</v>
      </c>
    </row>
    <row r="100" spans="1:65" s="15" customFormat="1" ht="11.25">
      <c r="B100" s="220"/>
      <c r="C100" s="221"/>
      <c r="D100" s="192" t="s">
        <v>172</v>
      </c>
      <c r="E100" s="222" t="s">
        <v>19</v>
      </c>
      <c r="F100" s="223" t="s">
        <v>175</v>
      </c>
      <c r="G100" s="221"/>
      <c r="H100" s="224">
        <v>1.5009999999999999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172</v>
      </c>
      <c r="AU100" s="230" t="s">
        <v>82</v>
      </c>
      <c r="AV100" s="15" t="s">
        <v>166</v>
      </c>
      <c r="AW100" s="15" t="s">
        <v>35</v>
      </c>
      <c r="AX100" s="15" t="s">
        <v>80</v>
      </c>
      <c r="AY100" s="230" t="s">
        <v>159</v>
      </c>
    </row>
    <row r="101" spans="1:65" s="2" customFormat="1" ht="24.2" customHeight="1">
      <c r="A101" s="35"/>
      <c r="B101" s="36"/>
      <c r="C101" s="179" t="s">
        <v>184</v>
      </c>
      <c r="D101" s="179" t="s">
        <v>161</v>
      </c>
      <c r="E101" s="180" t="s">
        <v>593</v>
      </c>
      <c r="F101" s="181" t="s">
        <v>594</v>
      </c>
      <c r="G101" s="182" t="s">
        <v>211</v>
      </c>
      <c r="H101" s="183">
        <v>13.324999999999999</v>
      </c>
      <c r="I101" s="184"/>
      <c r="J101" s="185">
        <f>ROUND(I101*H101,2)</f>
        <v>0</v>
      </c>
      <c r="K101" s="181" t="s">
        <v>583</v>
      </c>
      <c r="L101" s="40"/>
      <c r="M101" s="186" t="s">
        <v>19</v>
      </c>
      <c r="N101" s="187" t="s">
        <v>44</v>
      </c>
      <c r="O101" s="65"/>
      <c r="P101" s="188">
        <f>O101*H101</f>
        <v>0</v>
      </c>
      <c r="Q101" s="188">
        <v>0</v>
      </c>
      <c r="R101" s="188">
        <f>Q101*H101</f>
        <v>0</v>
      </c>
      <c r="S101" s="188">
        <v>0</v>
      </c>
      <c r="T101" s="18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0" t="s">
        <v>166</v>
      </c>
      <c r="AT101" s="190" t="s">
        <v>161</v>
      </c>
      <c r="AU101" s="190" t="s">
        <v>82</v>
      </c>
      <c r="AY101" s="18" t="s">
        <v>159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8" t="s">
        <v>80</v>
      </c>
      <c r="BK101" s="191">
        <f>ROUND(I101*H101,2)</f>
        <v>0</v>
      </c>
      <c r="BL101" s="18" t="s">
        <v>166</v>
      </c>
      <c r="BM101" s="190" t="s">
        <v>944</v>
      </c>
    </row>
    <row r="102" spans="1:65" s="2" customFormat="1" ht="78">
      <c r="A102" s="35"/>
      <c r="B102" s="36"/>
      <c r="C102" s="37"/>
      <c r="D102" s="192" t="s">
        <v>168</v>
      </c>
      <c r="E102" s="37"/>
      <c r="F102" s="193" t="s">
        <v>596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168</v>
      </c>
      <c r="AU102" s="18" t="s">
        <v>82</v>
      </c>
    </row>
    <row r="103" spans="1:65" s="13" customFormat="1" ht="11.25">
      <c r="B103" s="199"/>
      <c r="C103" s="200"/>
      <c r="D103" s="192" t="s">
        <v>172</v>
      </c>
      <c r="E103" s="201" t="s">
        <v>19</v>
      </c>
      <c r="F103" s="202" t="s">
        <v>597</v>
      </c>
      <c r="G103" s="200"/>
      <c r="H103" s="201" t="s">
        <v>19</v>
      </c>
      <c r="I103" s="203"/>
      <c r="J103" s="200"/>
      <c r="K103" s="200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172</v>
      </c>
      <c r="AU103" s="208" t="s">
        <v>82</v>
      </c>
      <c r="AV103" s="13" t="s">
        <v>80</v>
      </c>
      <c r="AW103" s="13" t="s">
        <v>35</v>
      </c>
      <c r="AX103" s="13" t="s">
        <v>73</v>
      </c>
      <c r="AY103" s="208" t="s">
        <v>159</v>
      </c>
    </row>
    <row r="104" spans="1:65" s="14" customFormat="1" ht="11.25">
      <c r="B104" s="209"/>
      <c r="C104" s="210"/>
      <c r="D104" s="192" t="s">
        <v>172</v>
      </c>
      <c r="E104" s="211" t="s">
        <v>19</v>
      </c>
      <c r="F104" s="212" t="s">
        <v>945</v>
      </c>
      <c r="G104" s="210"/>
      <c r="H104" s="213">
        <v>13.324999999999999</v>
      </c>
      <c r="I104" s="214"/>
      <c r="J104" s="210"/>
      <c r="K104" s="210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172</v>
      </c>
      <c r="AU104" s="219" t="s">
        <v>82</v>
      </c>
      <c r="AV104" s="14" t="s">
        <v>82</v>
      </c>
      <c r="AW104" s="14" t="s">
        <v>35</v>
      </c>
      <c r="AX104" s="14" t="s">
        <v>73</v>
      </c>
      <c r="AY104" s="219" t="s">
        <v>159</v>
      </c>
    </row>
    <row r="105" spans="1:65" s="15" customFormat="1" ht="11.25">
      <c r="B105" s="220"/>
      <c r="C105" s="221"/>
      <c r="D105" s="192" t="s">
        <v>172</v>
      </c>
      <c r="E105" s="222" t="s">
        <v>19</v>
      </c>
      <c r="F105" s="223" t="s">
        <v>175</v>
      </c>
      <c r="G105" s="221"/>
      <c r="H105" s="224">
        <v>13.324999999999999</v>
      </c>
      <c r="I105" s="225"/>
      <c r="J105" s="221"/>
      <c r="K105" s="221"/>
      <c r="L105" s="226"/>
      <c r="M105" s="227"/>
      <c r="N105" s="228"/>
      <c r="O105" s="228"/>
      <c r="P105" s="228"/>
      <c r="Q105" s="228"/>
      <c r="R105" s="228"/>
      <c r="S105" s="228"/>
      <c r="T105" s="229"/>
      <c r="AT105" s="230" t="s">
        <v>172</v>
      </c>
      <c r="AU105" s="230" t="s">
        <v>82</v>
      </c>
      <c r="AV105" s="15" t="s">
        <v>166</v>
      </c>
      <c r="AW105" s="15" t="s">
        <v>35</v>
      </c>
      <c r="AX105" s="15" t="s">
        <v>80</v>
      </c>
      <c r="AY105" s="230" t="s">
        <v>159</v>
      </c>
    </row>
    <row r="106" spans="1:65" s="2" customFormat="1" ht="16.5" customHeight="1">
      <c r="A106" s="35"/>
      <c r="B106" s="36"/>
      <c r="C106" s="231" t="s">
        <v>166</v>
      </c>
      <c r="D106" s="231" t="s">
        <v>253</v>
      </c>
      <c r="E106" s="232" t="s">
        <v>599</v>
      </c>
      <c r="F106" s="233" t="s">
        <v>600</v>
      </c>
      <c r="G106" s="234" t="s">
        <v>222</v>
      </c>
      <c r="H106" s="235">
        <v>22.652999999999999</v>
      </c>
      <c r="I106" s="236"/>
      <c r="J106" s="237">
        <f>ROUND(I106*H106,2)</f>
        <v>0</v>
      </c>
      <c r="K106" s="233" t="s">
        <v>583</v>
      </c>
      <c r="L106" s="238"/>
      <c r="M106" s="239" t="s">
        <v>19</v>
      </c>
      <c r="N106" s="240" t="s">
        <v>44</v>
      </c>
      <c r="O106" s="65"/>
      <c r="P106" s="188">
        <f>O106*H106</f>
        <v>0</v>
      </c>
      <c r="Q106" s="188">
        <v>1</v>
      </c>
      <c r="R106" s="188">
        <f>Q106*H106</f>
        <v>22.652999999999999</v>
      </c>
      <c r="S106" s="188">
        <v>0</v>
      </c>
      <c r="T106" s="18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0" t="s">
        <v>191</v>
      </c>
      <c r="AT106" s="190" t="s">
        <v>253</v>
      </c>
      <c r="AU106" s="190" t="s">
        <v>82</v>
      </c>
      <c r="AY106" s="18" t="s">
        <v>159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8" t="s">
        <v>80</v>
      </c>
      <c r="BK106" s="191">
        <f>ROUND(I106*H106,2)</f>
        <v>0</v>
      </c>
      <c r="BL106" s="18" t="s">
        <v>166</v>
      </c>
      <c r="BM106" s="190" t="s">
        <v>946</v>
      </c>
    </row>
    <row r="107" spans="1:65" s="2" customFormat="1" ht="11.25">
      <c r="A107" s="35"/>
      <c r="B107" s="36"/>
      <c r="C107" s="37"/>
      <c r="D107" s="192" t="s">
        <v>168</v>
      </c>
      <c r="E107" s="37"/>
      <c r="F107" s="193" t="s">
        <v>600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168</v>
      </c>
      <c r="AU107" s="18" t="s">
        <v>82</v>
      </c>
    </row>
    <row r="108" spans="1:65" s="13" customFormat="1" ht="11.25">
      <c r="B108" s="199"/>
      <c r="C108" s="200"/>
      <c r="D108" s="192" t="s">
        <v>172</v>
      </c>
      <c r="E108" s="201" t="s">
        <v>19</v>
      </c>
      <c r="F108" s="202" t="s">
        <v>947</v>
      </c>
      <c r="G108" s="200"/>
      <c r="H108" s="201" t="s">
        <v>19</v>
      </c>
      <c r="I108" s="203"/>
      <c r="J108" s="200"/>
      <c r="K108" s="200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172</v>
      </c>
      <c r="AU108" s="208" t="s">
        <v>82</v>
      </c>
      <c r="AV108" s="13" t="s">
        <v>80</v>
      </c>
      <c r="AW108" s="13" t="s">
        <v>35</v>
      </c>
      <c r="AX108" s="13" t="s">
        <v>73</v>
      </c>
      <c r="AY108" s="208" t="s">
        <v>159</v>
      </c>
    </row>
    <row r="109" spans="1:65" s="14" customFormat="1" ht="11.25">
      <c r="B109" s="209"/>
      <c r="C109" s="210"/>
      <c r="D109" s="192" t="s">
        <v>172</v>
      </c>
      <c r="E109" s="211" t="s">
        <v>19</v>
      </c>
      <c r="F109" s="212" t="s">
        <v>948</v>
      </c>
      <c r="G109" s="210"/>
      <c r="H109" s="213">
        <v>22.652999999999999</v>
      </c>
      <c r="I109" s="214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172</v>
      </c>
      <c r="AU109" s="219" t="s">
        <v>82</v>
      </c>
      <c r="AV109" s="14" t="s">
        <v>82</v>
      </c>
      <c r="AW109" s="14" t="s">
        <v>35</v>
      </c>
      <c r="AX109" s="14" t="s">
        <v>73</v>
      </c>
      <c r="AY109" s="219" t="s">
        <v>159</v>
      </c>
    </row>
    <row r="110" spans="1:65" s="15" customFormat="1" ht="11.25">
      <c r="B110" s="220"/>
      <c r="C110" s="221"/>
      <c r="D110" s="192" t="s">
        <v>172</v>
      </c>
      <c r="E110" s="222" t="s">
        <v>19</v>
      </c>
      <c r="F110" s="223" t="s">
        <v>175</v>
      </c>
      <c r="G110" s="221"/>
      <c r="H110" s="224">
        <v>22.652999999999999</v>
      </c>
      <c r="I110" s="225"/>
      <c r="J110" s="221"/>
      <c r="K110" s="221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172</v>
      </c>
      <c r="AU110" s="230" t="s">
        <v>82</v>
      </c>
      <c r="AV110" s="15" t="s">
        <v>166</v>
      </c>
      <c r="AW110" s="15" t="s">
        <v>35</v>
      </c>
      <c r="AX110" s="15" t="s">
        <v>80</v>
      </c>
      <c r="AY110" s="230" t="s">
        <v>159</v>
      </c>
    </row>
    <row r="111" spans="1:65" s="2" customFormat="1" ht="24.2" customHeight="1">
      <c r="A111" s="35"/>
      <c r="B111" s="36"/>
      <c r="C111" s="179" t="s">
        <v>199</v>
      </c>
      <c r="D111" s="179" t="s">
        <v>161</v>
      </c>
      <c r="E111" s="180" t="s">
        <v>604</v>
      </c>
      <c r="F111" s="181" t="s">
        <v>605</v>
      </c>
      <c r="G111" s="182" t="s">
        <v>202</v>
      </c>
      <c r="H111" s="183">
        <v>21.876999999999999</v>
      </c>
      <c r="I111" s="184"/>
      <c r="J111" s="185">
        <f>ROUND(I111*H111,2)</f>
        <v>0</v>
      </c>
      <c r="K111" s="181" t="s">
        <v>583</v>
      </c>
      <c r="L111" s="40"/>
      <c r="M111" s="186" t="s">
        <v>19</v>
      </c>
      <c r="N111" s="187" t="s">
        <v>44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166</v>
      </c>
      <c r="AT111" s="190" t="s">
        <v>161</v>
      </c>
      <c r="AU111" s="190" t="s">
        <v>82</v>
      </c>
      <c r="AY111" s="18" t="s">
        <v>159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8" t="s">
        <v>80</v>
      </c>
      <c r="BK111" s="191">
        <f>ROUND(I111*H111,2)</f>
        <v>0</v>
      </c>
      <c r="BL111" s="18" t="s">
        <v>166</v>
      </c>
      <c r="BM111" s="190" t="s">
        <v>949</v>
      </c>
    </row>
    <row r="112" spans="1:65" s="2" customFormat="1" ht="39">
      <c r="A112" s="35"/>
      <c r="B112" s="36"/>
      <c r="C112" s="37"/>
      <c r="D112" s="192" t="s">
        <v>168</v>
      </c>
      <c r="E112" s="37"/>
      <c r="F112" s="193" t="s">
        <v>607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168</v>
      </c>
      <c r="AU112" s="18" t="s">
        <v>82</v>
      </c>
    </row>
    <row r="113" spans="1:65" s="14" customFormat="1" ht="11.25">
      <c r="B113" s="209"/>
      <c r="C113" s="210"/>
      <c r="D113" s="192" t="s">
        <v>172</v>
      </c>
      <c r="E113" s="211" t="s">
        <v>19</v>
      </c>
      <c r="F113" s="212" t="s">
        <v>950</v>
      </c>
      <c r="G113" s="210"/>
      <c r="H113" s="213">
        <v>21.876999999999999</v>
      </c>
      <c r="I113" s="214"/>
      <c r="J113" s="210"/>
      <c r="K113" s="210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172</v>
      </c>
      <c r="AU113" s="219" t="s">
        <v>82</v>
      </c>
      <c r="AV113" s="14" t="s">
        <v>82</v>
      </c>
      <c r="AW113" s="14" t="s">
        <v>35</v>
      </c>
      <c r="AX113" s="14" t="s">
        <v>73</v>
      </c>
      <c r="AY113" s="219" t="s">
        <v>159</v>
      </c>
    </row>
    <row r="114" spans="1:65" s="15" customFormat="1" ht="11.25">
      <c r="B114" s="220"/>
      <c r="C114" s="221"/>
      <c r="D114" s="192" t="s">
        <v>172</v>
      </c>
      <c r="E114" s="222" t="s">
        <v>19</v>
      </c>
      <c r="F114" s="223" t="s">
        <v>175</v>
      </c>
      <c r="G114" s="221"/>
      <c r="H114" s="224">
        <v>21.876999999999999</v>
      </c>
      <c r="I114" s="225"/>
      <c r="J114" s="221"/>
      <c r="K114" s="221"/>
      <c r="L114" s="226"/>
      <c r="M114" s="227"/>
      <c r="N114" s="228"/>
      <c r="O114" s="228"/>
      <c r="P114" s="228"/>
      <c r="Q114" s="228"/>
      <c r="R114" s="228"/>
      <c r="S114" s="228"/>
      <c r="T114" s="229"/>
      <c r="AT114" s="230" t="s">
        <v>172</v>
      </c>
      <c r="AU114" s="230" t="s">
        <v>82</v>
      </c>
      <c r="AV114" s="15" t="s">
        <v>166</v>
      </c>
      <c r="AW114" s="15" t="s">
        <v>35</v>
      </c>
      <c r="AX114" s="15" t="s">
        <v>80</v>
      </c>
      <c r="AY114" s="230" t="s">
        <v>159</v>
      </c>
    </row>
    <row r="115" spans="1:65" s="2" customFormat="1" ht="24.2" customHeight="1">
      <c r="A115" s="35"/>
      <c r="B115" s="36"/>
      <c r="C115" s="179" t="s">
        <v>208</v>
      </c>
      <c r="D115" s="179" t="s">
        <v>161</v>
      </c>
      <c r="E115" s="180" t="s">
        <v>615</v>
      </c>
      <c r="F115" s="181" t="s">
        <v>616</v>
      </c>
      <c r="G115" s="182" t="s">
        <v>617</v>
      </c>
      <c r="H115" s="183">
        <v>0.01</v>
      </c>
      <c r="I115" s="184"/>
      <c r="J115" s="185">
        <f>ROUND(I115*H115,2)</f>
        <v>0</v>
      </c>
      <c r="K115" s="181" t="s">
        <v>583</v>
      </c>
      <c r="L115" s="40"/>
      <c r="M115" s="186" t="s">
        <v>19</v>
      </c>
      <c r="N115" s="187" t="s">
        <v>44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166</v>
      </c>
      <c r="AT115" s="190" t="s">
        <v>161</v>
      </c>
      <c r="AU115" s="190" t="s">
        <v>82</v>
      </c>
      <c r="AY115" s="18" t="s">
        <v>159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80</v>
      </c>
      <c r="BK115" s="191">
        <f>ROUND(I115*H115,2)</f>
        <v>0</v>
      </c>
      <c r="BL115" s="18" t="s">
        <v>166</v>
      </c>
      <c r="BM115" s="190" t="s">
        <v>951</v>
      </c>
    </row>
    <row r="116" spans="1:65" s="2" customFormat="1" ht="48.75">
      <c r="A116" s="35"/>
      <c r="B116" s="36"/>
      <c r="C116" s="37"/>
      <c r="D116" s="192" t="s">
        <v>168</v>
      </c>
      <c r="E116" s="37"/>
      <c r="F116" s="193" t="s">
        <v>619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168</v>
      </c>
      <c r="AU116" s="18" t="s">
        <v>82</v>
      </c>
    </row>
    <row r="117" spans="1:65" s="14" customFormat="1" ht="11.25">
      <c r="B117" s="209"/>
      <c r="C117" s="210"/>
      <c r="D117" s="192" t="s">
        <v>172</v>
      </c>
      <c r="E117" s="211" t="s">
        <v>19</v>
      </c>
      <c r="F117" s="212" t="s">
        <v>952</v>
      </c>
      <c r="G117" s="210"/>
      <c r="H117" s="213">
        <v>0.01</v>
      </c>
      <c r="I117" s="214"/>
      <c r="J117" s="210"/>
      <c r="K117" s="210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172</v>
      </c>
      <c r="AU117" s="219" t="s">
        <v>82</v>
      </c>
      <c r="AV117" s="14" t="s">
        <v>82</v>
      </c>
      <c r="AW117" s="14" t="s">
        <v>35</v>
      </c>
      <c r="AX117" s="14" t="s">
        <v>73</v>
      </c>
      <c r="AY117" s="219" t="s">
        <v>159</v>
      </c>
    </row>
    <row r="118" spans="1:65" s="15" customFormat="1" ht="11.25">
      <c r="B118" s="220"/>
      <c r="C118" s="221"/>
      <c r="D118" s="192" t="s">
        <v>172</v>
      </c>
      <c r="E118" s="222" t="s">
        <v>19</v>
      </c>
      <c r="F118" s="223" t="s">
        <v>175</v>
      </c>
      <c r="G118" s="221"/>
      <c r="H118" s="224">
        <v>0.01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AT118" s="230" t="s">
        <v>172</v>
      </c>
      <c r="AU118" s="230" t="s">
        <v>82</v>
      </c>
      <c r="AV118" s="15" t="s">
        <v>166</v>
      </c>
      <c r="AW118" s="15" t="s">
        <v>35</v>
      </c>
      <c r="AX118" s="15" t="s">
        <v>80</v>
      </c>
      <c r="AY118" s="230" t="s">
        <v>159</v>
      </c>
    </row>
    <row r="119" spans="1:65" s="2" customFormat="1" ht="24.2" customHeight="1">
      <c r="A119" s="35"/>
      <c r="B119" s="36"/>
      <c r="C119" s="179" t="s">
        <v>219</v>
      </c>
      <c r="D119" s="179" t="s">
        <v>161</v>
      </c>
      <c r="E119" s="180" t="s">
        <v>622</v>
      </c>
      <c r="F119" s="181" t="s">
        <v>623</v>
      </c>
      <c r="G119" s="182" t="s">
        <v>617</v>
      </c>
      <c r="H119" s="183">
        <v>0.01</v>
      </c>
      <c r="I119" s="184"/>
      <c r="J119" s="185">
        <f>ROUND(I119*H119,2)</f>
        <v>0</v>
      </c>
      <c r="K119" s="181" t="s">
        <v>583</v>
      </c>
      <c r="L119" s="40"/>
      <c r="M119" s="186" t="s">
        <v>19</v>
      </c>
      <c r="N119" s="187" t="s">
        <v>44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166</v>
      </c>
      <c r="AT119" s="190" t="s">
        <v>161</v>
      </c>
      <c r="AU119" s="190" t="s">
        <v>82</v>
      </c>
      <c r="AY119" s="18" t="s">
        <v>159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80</v>
      </c>
      <c r="BK119" s="191">
        <f>ROUND(I119*H119,2)</f>
        <v>0</v>
      </c>
      <c r="BL119" s="18" t="s">
        <v>166</v>
      </c>
      <c r="BM119" s="190" t="s">
        <v>953</v>
      </c>
    </row>
    <row r="120" spans="1:65" s="2" customFormat="1" ht="58.5">
      <c r="A120" s="35"/>
      <c r="B120" s="36"/>
      <c r="C120" s="37"/>
      <c r="D120" s="192" t="s">
        <v>168</v>
      </c>
      <c r="E120" s="37"/>
      <c r="F120" s="193" t="s">
        <v>625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168</v>
      </c>
      <c r="AU120" s="18" t="s">
        <v>82</v>
      </c>
    </row>
    <row r="121" spans="1:65" s="2" customFormat="1" ht="24.2" customHeight="1">
      <c r="A121" s="35"/>
      <c r="B121" s="36"/>
      <c r="C121" s="179" t="s">
        <v>191</v>
      </c>
      <c r="D121" s="179" t="s">
        <v>161</v>
      </c>
      <c r="E121" s="180" t="s">
        <v>627</v>
      </c>
      <c r="F121" s="181" t="s">
        <v>628</v>
      </c>
      <c r="G121" s="182" t="s">
        <v>362</v>
      </c>
      <c r="H121" s="183">
        <v>4</v>
      </c>
      <c r="I121" s="184"/>
      <c r="J121" s="185">
        <f>ROUND(I121*H121,2)</f>
        <v>0</v>
      </c>
      <c r="K121" s="181" t="s">
        <v>583</v>
      </c>
      <c r="L121" s="40"/>
      <c r="M121" s="186" t="s">
        <v>19</v>
      </c>
      <c r="N121" s="187" t="s">
        <v>44</v>
      </c>
      <c r="O121" s="65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0" t="s">
        <v>166</v>
      </c>
      <c r="AT121" s="190" t="s">
        <v>161</v>
      </c>
      <c r="AU121" s="190" t="s">
        <v>82</v>
      </c>
      <c r="AY121" s="18" t="s">
        <v>159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80</v>
      </c>
      <c r="BK121" s="191">
        <f>ROUND(I121*H121,2)</f>
        <v>0</v>
      </c>
      <c r="BL121" s="18" t="s">
        <v>166</v>
      </c>
      <c r="BM121" s="190" t="s">
        <v>954</v>
      </c>
    </row>
    <row r="122" spans="1:65" s="2" customFormat="1" ht="29.25">
      <c r="A122" s="35"/>
      <c r="B122" s="36"/>
      <c r="C122" s="37"/>
      <c r="D122" s="192" t="s">
        <v>168</v>
      </c>
      <c r="E122" s="37"/>
      <c r="F122" s="193" t="s">
        <v>630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168</v>
      </c>
      <c r="AU122" s="18" t="s">
        <v>82</v>
      </c>
    </row>
    <row r="123" spans="1:65" s="2" customFormat="1" ht="24.2" customHeight="1">
      <c r="A123" s="35"/>
      <c r="B123" s="36"/>
      <c r="C123" s="179" t="s">
        <v>231</v>
      </c>
      <c r="D123" s="179" t="s">
        <v>161</v>
      </c>
      <c r="E123" s="180" t="s">
        <v>639</v>
      </c>
      <c r="F123" s="181" t="s">
        <v>640</v>
      </c>
      <c r="G123" s="182" t="s">
        <v>617</v>
      </c>
      <c r="H123" s="183">
        <v>0.22</v>
      </c>
      <c r="I123" s="184"/>
      <c r="J123" s="185">
        <f>ROUND(I123*H123,2)</f>
        <v>0</v>
      </c>
      <c r="K123" s="181" t="s">
        <v>583</v>
      </c>
      <c r="L123" s="40"/>
      <c r="M123" s="186" t="s">
        <v>19</v>
      </c>
      <c r="N123" s="187" t="s">
        <v>44</v>
      </c>
      <c r="O123" s="65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166</v>
      </c>
      <c r="AT123" s="190" t="s">
        <v>161</v>
      </c>
      <c r="AU123" s="190" t="s">
        <v>82</v>
      </c>
      <c r="AY123" s="18" t="s">
        <v>159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80</v>
      </c>
      <c r="BK123" s="191">
        <f>ROUND(I123*H123,2)</f>
        <v>0</v>
      </c>
      <c r="BL123" s="18" t="s">
        <v>166</v>
      </c>
      <c r="BM123" s="190" t="s">
        <v>955</v>
      </c>
    </row>
    <row r="124" spans="1:65" s="2" customFormat="1" ht="39">
      <c r="A124" s="35"/>
      <c r="B124" s="36"/>
      <c r="C124" s="37"/>
      <c r="D124" s="192" t="s">
        <v>168</v>
      </c>
      <c r="E124" s="37"/>
      <c r="F124" s="193" t="s">
        <v>642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168</v>
      </c>
      <c r="AU124" s="18" t="s">
        <v>82</v>
      </c>
    </row>
    <row r="125" spans="1:65" s="14" customFormat="1" ht="11.25">
      <c r="B125" s="209"/>
      <c r="C125" s="210"/>
      <c r="D125" s="192" t="s">
        <v>172</v>
      </c>
      <c r="E125" s="211" t="s">
        <v>19</v>
      </c>
      <c r="F125" s="212" t="s">
        <v>956</v>
      </c>
      <c r="G125" s="210"/>
      <c r="H125" s="213">
        <v>0.22</v>
      </c>
      <c r="I125" s="214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172</v>
      </c>
      <c r="AU125" s="219" t="s">
        <v>82</v>
      </c>
      <c r="AV125" s="14" t="s">
        <v>82</v>
      </c>
      <c r="AW125" s="14" t="s">
        <v>35</v>
      </c>
      <c r="AX125" s="14" t="s">
        <v>73</v>
      </c>
      <c r="AY125" s="219" t="s">
        <v>159</v>
      </c>
    </row>
    <row r="126" spans="1:65" s="15" customFormat="1" ht="11.25">
      <c r="B126" s="220"/>
      <c r="C126" s="221"/>
      <c r="D126" s="192" t="s">
        <v>172</v>
      </c>
      <c r="E126" s="222" t="s">
        <v>19</v>
      </c>
      <c r="F126" s="223" t="s">
        <v>175</v>
      </c>
      <c r="G126" s="221"/>
      <c r="H126" s="224">
        <v>0.22</v>
      </c>
      <c r="I126" s="225"/>
      <c r="J126" s="221"/>
      <c r="K126" s="221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172</v>
      </c>
      <c r="AU126" s="230" t="s">
        <v>82</v>
      </c>
      <c r="AV126" s="15" t="s">
        <v>166</v>
      </c>
      <c r="AW126" s="15" t="s">
        <v>35</v>
      </c>
      <c r="AX126" s="15" t="s">
        <v>80</v>
      </c>
      <c r="AY126" s="230" t="s">
        <v>159</v>
      </c>
    </row>
    <row r="127" spans="1:65" s="2" customFormat="1" ht="24.2" customHeight="1">
      <c r="A127" s="35"/>
      <c r="B127" s="36"/>
      <c r="C127" s="179" t="s">
        <v>238</v>
      </c>
      <c r="D127" s="179" t="s">
        <v>161</v>
      </c>
      <c r="E127" s="180" t="s">
        <v>650</v>
      </c>
      <c r="F127" s="181" t="s">
        <v>651</v>
      </c>
      <c r="G127" s="182" t="s">
        <v>652</v>
      </c>
      <c r="H127" s="183">
        <v>4</v>
      </c>
      <c r="I127" s="184"/>
      <c r="J127" s="185">
        <f>ROUND(I127*H127,2)</f>
        <v>0</v>
      </c>
      <c r="K127" s="181" t="s">
        <v>583</v>
      </c>
      <c r="L127" s="40"/>
      <c r="M127" s="186" t="s">
        <v>19</v>
      </c>
      <c r="N127" s="187" t="s">
        <v>44</v>
      </c>
      <c r="O127" s="65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0" t="s">
        <v>166</v>
      </c>
      <c r="AT127" s="190" t="s">
        <v>161</v>
      </c>
      <c r="AU127" s="190" t="s">
        <v>82</v>
      </c>
      <c r="AY127" s="18" t="s">
        <v>159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80</v>
      </c>
      <c r="BK127" s="191">
        <f>ROUND(I127*H127,2)</f>
        <v>0</v>
      </c>
      <c r="BL127" s="18" t="s">
        <v>166</v>
      </c>
      <c r="BM127" s="190" t="s">
        <v>957</v>
      </c>
    </row>
    <row r="128" spans="1:65" s="2" customFormat="1" ht="68.25">
      <c r="A128" s="35"/>
      <c r="B128" s="36"/>
      <c r="C128" s="37"/>
      <c r="D128" s="192" t="s">
        <v>168</v>
      </c>
      <c r="E128" s="37"/>
      <c r="F128" s="193" t="s">
        <v>654</v>
      </c>
      <c r="G128" s="37"/>
      <c r="H128" s="37"/>
      <c r="I128" s="194"/>
      <c r="J128" s="37"/>
      <c r="K128" s="37"/>
      <c r="L128" s="40"/>
      <c r="M128" s="195"/>
      <c r="N128" s="19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168</v>
      </c>
      <c r="AU128" s="18" t="s">
        <v>82</v>
      </c>
    </row>
    <row r="129" spans="1:65" s="2" customFormat="1" ht="24.2" customHeight="1">
      <c r="A129" s="35"/>
      <c r="B129" s="36"/>
      <c r="C129" s="179" t="s">
        <v>244</v>
      </c>
      <c r="D129" s="179" t="s">
        <v>161</v>
      </c>
      <c r="E129" s="180" t="s">
        <v>655</v>
      </c>
      <c r="F129" s="181" t="s">
        <v>656</v>
      </c>
      <c r="G129" s="182" t="s">
        <v>652</v>
      </c>
      <c r="H129" s="183">
        <v>4</v>
      </c>
      <c r="I129" s="184"/>
      <c r="J129" s="185">
        <f>ROUND(I129*H129,2)</f>
        <v>0</v>
      </c>
      <c r="K129" s="181" t="s">
        <v>583</v>
      </c>
      <c r="L129" s="40"/>
      <c r="M129" s="186" t="s">
        <v>19</v>
      </c>
      <c r="N129" s="187" t="s">
        <v>44</v>
      </c>
      <c r="O129" s="65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0" t="s">
        <v>166</v>
      </c>
      <c r="AT129" s="190" t="s">
        <v>161</v>
      </c>
      <c r="AU129" s="190" t="s">
        <v>82</v>
      </c>
      <c r="AY129" s="18" t="s">
        <v>159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80</v>
      </c>
      <c r="BK129" s="191">
        <f>ROUND(I129*H129,2)</f>
        <v>0</v>
      </c>
      <c r="BL129" s="18" t="s">
        <v>166</v>
      </c>
      <c r="BM129" s="190" t="s">
        <v>958</v>
      </c>
    </row>
    <row r="130" spans="1:65" s="2" customFormat="1" ht="58.5">
      <c r="A130" s="35"/>
      <c r="B130" s="36"/>
      <c r="C130" s="37"/>
      <c r="D130" s="192" t="s">
        <v>168</v>
      </c>
      <c r="E130" s="37"/>
      <c r="F130" s="193" t="s">
        <v>658</v>
      </c>
      <c r="G130" s="37"/>
      <c r="H130" s="37"/>
      <c r="I130" s="194"/>
      <c r="J130" s="37"/>
      <c r="K130" s="37"/>
      <c r="L130" s="40"/>
      <c r="M130" s="195"/>
      <c r="N130" s="196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168</v>
      </c>
      <c r="AU130" s="18" t="s">
        <v>82</v>
      </c>
    </row>
    <row r="131" spans="1:65" s="2" customFormat="1" ht="37.9" customHeight="1">
      <c r="A131" s="35"/>
      <c r="B131" s="36"/>
      <c r="C131" s="179" t="s">
        <v>252</v>
      </c>
      <c r="D131" s="179" t="s">
        <v>161</v>
      </c>
      <c r="E131" s="180" t="s">
        <v>659</v>
      </c>
      <c r="F131" s="181" t="s">
        <v>660</v>
      </c>
      <c r="G131" s="182" t="s">
        <v>164</v>
      </c>
      <c r="H131" s="183">
        <v>220</v>
      </c>
      <c r="I131" s="184"/>
      <c r="J131" s="185">
        <f>ROUND(I131*H131,2)</f>
        <v>0</v>
      </c>
      <c r="K131" s="181" t="s">
        <v>583</v>
      </c>
      <c r="L131" s="40"/>
      <c r="M131" s="186" t="s">
        <v>19</v>
      </c>
      <c r="N131" s="187" t="s">
        <v>44</v>
      </c>
      <c r="O131" s="6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0" t="s">
        <v>166</v>
      </c>
      <c r="AT131" s="190" t="s">
        <v>161</v>
      </c>
      <c r="AU131" s="190" t="s">
        <v>82</v>
      </c>
      <c r="AY131" s="18" t="s">
        <v>159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80</v>
      </c>
      <c r="BK131" s="191">
        <f>ROUND(I131*H131,2)</f>
        <v>0</v>
      </c>
      <c r="BL131" s="18" t="s">
        <v>166</v>
      </c>
      <c r="BM131" s="190" t="s">
        <v>959</v>
      </c>
    </row>
    <row r="132" spans="1:65" s="2" customFormat="1" ht="58.5">
      <c r="A132" s="35"/>
      <c r="B132" s="36"/>
      <c r="C132" s="37"/>
      <c r="D132" s="192" t="s">
        <v>168</v>
      </c>
      <c r="E132" s="37"/>
      <c r="F132" s="193" t="s">
        <v>662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168</v>
      </c>
      <c r="AU132" s="18" t="s">
        <v>82</v>
      </c>
    </row>
    <row r="133" spans="1:65" s="14" customFormat="1" ht="11.25">
      <c r="B133" s="209"/>
      <c r="C133" s="210"/>
      <c r="D133" s="192" t="s">
        <v>172</v>
      </c>
      <c r="E133" s="211" t="s">
        <v>19</v>
      </c>
      <c r="F133" s="212" t="s">
        <v>960</v>
      </c>
      <c r="G133" s="210"/>
      <c r="H133" s="213">
        <v>220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172</v>
      </c>
      <c r="AU133" s="219" t="s">
        <v>82</v>
      </c>
      <c r="AV133" s="14" t="s">
        <v>82</v>
      </c>
      <c r="AW133" s="14" t="s">
        <v>35</v>
      </c>
      <c r="AX133" s="14" t="s">
        <v>73</v>
      </c>
      <c r="AY133" s="219" t="s">
        <v>159</v>
      </c>
    </row>
    <row r="134" spans="1:65" s="15" customFormat="1" ht="11.25">
      <c r="B134" s="220"/>
      <c r="C134" s="221"/>
      <c r="D134" s="192" t="s">
        <v>172</v>
      </c>
      <c r="E134" s="222" t="s">
        <v>19</v>
      </c>
      <c r="F134" s="223" t="s">
        <v>175</v>
      </c>
      <c r="G134" s="221"/>
      <c r="H134" s="224">
        <v>220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172</v>
      </c>
      <c r="AU134" s="230" t="s">
        <v>82</v>
      </c>
      <c r="AV134" s="15" t="s">
        <v>166</v>
      </c>
      <c r="AW134" s="15" t="s">
        <v>35</v>
      </c>
      <c r="AX134" s="15" t="s">
        <v>80</v>
      </c>
      <c r="AY134" s="230" t="s">
        <v>159</v>
      </c>
    </row>
    <row r="135" spans="1:65" s="12" customFormat="1" ht="25.9" customHeight="1">
      <c r="B135" s="163"/>
      <c r="C135" s="164"/>
      <c r="D135" s="165" t="s">
        <v>72</v>
      </c>
      <c r="E135" s="166" t="s">
        <v>664</v>
      </c>
      <c r="F135" s="166" t="s">
        <v>665</v>
      </c>
      <c r="G135" s="164"/>
      <c r="H135" s="164"/>
      <c r="I135" s="167"/>
      <c r="J135" s="168">
        <f>BK135</f>
        <v>0</v>
      </c>
      <c r="K135" s="164"/>
      <c r="L135" s="169"/>
      <c r="M135" s="170"/>
      <c r="N135" s="171"/>
      <c r="O135" s="171"/>
      <c r="P135" s="172">
        <f>SUM(P136:P161)</f>
        <v>0</v>
      </c>
      <c r="Q135" s="171"/>
      <c r="R135" s="172">
        <f>SUM(R136:R161)</f>
        <v>0</v>
      </c>
      <c r="S135" s="171"/>
      <c r="T135" s="173">
        <f>SUM(T136:T161)</f>
        <v>0</v>
      </c>
      <c r="AR135" s="174" t="s">
        <v>166</v>
      </c>
      <c r="AT135" s="175" t="s">
        <v>72</v>
      </c>
      <c r="AU135" s="175" t="s">
        <v>73</v>
      </c>
      <c r="AY135" s="174" t="s">
        <v>159</v>
      </c>
      <c r="BK135" s="176">
        <f>SUM(BK136:BK161)</f>
        <v>0</v>
      </c>
    </row>
    <row r="136" spans="1:65" s="2" customFormat="1" ht="55.5" customHeight="1">
      <c r="A136" s="35"/>
      <c r="B136" s="36"/>
      <c r="C136" s="179" t="s">
        <v>258</v>
      </c>
      <c r="D136" s="179" t="s">
        <v>161</v>
      </c>
      <c r="E136" s="180" t="s">
        <v>666</v>
      </c>
      <c r="F136" s="181" t="s">
        <v>667</v>
      </c>
      <c r="G136" s="182" t="s">
        <v>222</v>
      </c>
      <c r="H136" s="183">
        <v>23.984999999999999</v>
      </c>
      <c r="I136" s="184"/>
      <c r="J136" s="185">
        <f>ROUND(I136*H136,2)</f>
        <v>0</v>
      </c>
      <c r="K136" s="181" t="s">
        <v>583</v>
      </c>
      <c r="L136" s="40"/>
      <c r="M136" s="186" t="s">
        <v>19</v>
      </c>
      <c r="N136" s="187" t="s">
        <v>44</v>
      </c>
      <c r="O136" s="65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166</v>
      </c>
      <c r="AT136" s="190" t="s">
        <v>161</v>
      </c>
      <c r="AU136" s="190" t="s">
        <v>80</v>
      </c>
      <c r="AY136" s="18" t="s">
        <v>159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80</v>
      </c>
      <c r="BK136" s="191">
        <f>ROUND(I136*H136,2)</f>
        <v>0</v>
      </c>
      <c r="BL136" s="18" t="s">
        <v>166</v>
      </c>
      <c r="BM136" s="190" t="s">
        <v>961</v>
      </c>
    </row>
    <row r="137" spans="1:65" s="2" customFormat="1" ht="78">
      <c r="A137" s="35"/>
      <c r="B137" s="36"/>
      <c r="C137" s="37"/>
      <c r="D137" s="192" t="s">
        <v>168</v>
      </c>
      <c r="E137" s="37"/>
      <c r="F137" s="193" t="s">
        <v>669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168</v>
      </c>
      <c r="AU137" s="18" t="s">
        <v>80</v>
      </c>
    </row>
    <row r="138" spans="1:65" s="13" customFormat="1" ht="11.25">
      <c r="B138" s="199"/>
      <c r="C138" s="200"/>
      <c r="D138" s="192" t="s">
        <v>172</v>
      </c>
      <c r="E138" s="201" t="s">
        <v>19</v>
      </c>
      <c r="F138" s="202" t="s">
        <v>685</v>
      </c>
      <c r="G138" s="200"/>
      <c r="H138" s="201" t="s">
        <v>19</v>
      </c>
      <c r="I138" s="203"/>
      <c r="J138" s="200"/>
      <c r="K138" s="200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172</v>
      </c>
      <c r="AU138" s="208" t="s">
        <v>80</v>
      </c>
      <c r="AV138" s="13" t="s">
        <v>80</v>
      </c>
      <c r="AW138" s="13" t="s">
        <v>35</v>
      </c>
      <c r="AX138" s="13" t="s">
        <v>73</v>
      </c>
      <c r="AY138" s="208" t="s">
        <v>159</v>
      </c>
    </row>
    <row r="139" spans="1:65" s="14" customFormat="1" ht="11.25">
      <c r="B139" s="209"/>
      <c r="C139" s="210"/>
      <c r="D139" s="192" t="s">
        <v>172</v>
      </c>
      <c r="E139" s="211" t="s">
        <v>19</v>
      </c>
      <c r="F139" s="212" t="s">
        <v>962</v>
      </c>
      <c r="G139" s="210"/>
      <c r="H139" s="213">
        <v>23.984999999999999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172</v>
      </c>
      <c r="AU139" s="219" t="s">
        <v>80</v>
      </c>
      <c r="AV139" s="14" t="s">
        <v>82</v>
      </c>
      <c r="AW139" s="14" t="s">
        <v>35</v>
      </c>
      <c r="AX139" s="14" t="s">
        <v>73</v>
      </c>
      <c r="AY139" s="219" t="s">
        <v>159</v>
      </c>
    </row>
    <row r="140" spans="1:65" s="15" customFormat="1" ht="11.25">
      <c r="B140" s="220"/>
      <c r="C140" s="221"/>
      <c r="D140" s="192" t="s">
        <v>172</v>
      </c>
      <c r="E140" s="222" t="s">
        <v>19</v>
      </c>
      <c r="F140" s="223" t="s">
        <v>175</v>
      </c>
      <c r="G140" s="221"/>
      <c r="H140" s="224">
        <v>23.984999999999999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172</v>
      </c>
      <c r="AU140" s="230" t="s">
        <v>80</v>
      </c>
      <c r="AV140" s="15" t="s">
        <v>166</v>
      </c>
      <c r="AW140" s="15" t="s">
        <v>35</v>
      </c>
      <c r="AX140" s="15" t="s">
        <v>80</v>
      </c>
      <c r="AY140" s="230" t="s">
        <v>159</v>
      </c>
    </row>
    <row r="141" spans="1:65" s="2" customFormat="1" ht="49.15" customHeight="1">
      <c r="A141" s="35"/>
      <c r="B141" s="36"/>
      <c r="C141" s="179" t="s">
        <v>266</v>
      </c>
      <c r="D141" s="179" t="s">
        <v>161</v>
      </c>
      <c r="E141" s="180" t="s">
        <v>672</v>
      </c>
      <c r="F141" s="181" t="s">
        <v>673</v>
      </c>
      <c r="G141" s="182" t="s">
        <v>222</v>
      </c>
      <c r="H141" s="183">
        <v>24.154</v>
      </c>
      <c r="I141" s="184"/>
      <c r="J141" s="185">
        <f>ROUND(I141*H141,2)</f>
        <v>0</v>
      </c>
      <c r="K141" s="181" t="s">
        <v>583</v>
      </c>
      <c r="L141" s="40"/>
      <c r="M141" s="186" t="s">
        <v>19</v>
      </c>
      <c r="N141" s="187" t="s">
        <v>44</v>
      </c>
      <c r="O141" s="65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0" t="s">
        <v>674</v>
      </c>
      <c r="AT141" s="190" t="s">
        <v>161</v>
      </c>
      <c r="AU141" s="190" t="s">
        <v>80</v>
      </c>
      <c r="AY141" s="18" t="s">
        <v>159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80</v>
      </c>
      <c r="BK141" s="191">
        <f>ROUND(I141*H141,2)</f>
        <v>0</v>
      </c>
      <c r="BL141" s="18" t="s">
        <v>674</v>
      </c>
      <c r="BM141" s="190" t="s">
        <v>963</v>
      </c>
    </row>
    <row r="142" spans="1:65" s="2" customFormat="1" ht="97.5">
      <c r="A142" s="35"/>
      <c r="B142" s="36"/>
      <c r="C142" s="37"/>
      <c r="D142" s="192" t="s">
        <v>168</v>
      </c>
      <c r="E142" s="37"/>
      <c r="F142" s="193" t="s">
        <v>676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168</v>
      </c>
      <c r="AU142" s="18" t="s">
        <v>80</v>
      </c>
    </row>
    <row r="143" spans="1:65" s="13" customFormat="1" ht="11.25">
      <c r="B143" s="199"/>
      <c r="C143" s="200"/>
      <c r="D143" s="192" t="s">
        <v>172</v>
      </c>
      <c r="E143" s="201" t="s">
        <v>19</v>
      </c>
      <c r="F143" s="202" t="s">
        <v>677</v>
      </c>
      <c r="G143" s="200"/>
      <c r="H143" s="201" t="s">
        <v>19</v>
      </c>
      <c r="I143" s="203"/>
      <c r="J143" s="200"/>
      <c r="K143" s="200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172</v>
      </c>
      <c r="AU143" s="208" t="s">
        <v>80</v>
      </c>
      <c r="AV143" s="13" t="s">
        <v>80</v>
      </c>
      <c r="AW143" s="13" t="s">
        <v>35</v>
      </c>
      <c r="AX143" s="13" t="s">
        <v>73</v>
      </c>
      <c r="AY143" s="208" t="s">
        <v>159</v>
      </c>
    </row>
    <row r="144" spans="1:65" s="14" customFormat="1" ht="11.25">
      <c r="B144" s="209"/>
      <c r="C144" s="210"/>
      <c r="D144" s="192" t="s">
        <v>172</v>
      </c>
      <c r="E144" s="211" t="s">
        <v>19</v>
      </c>
      <c r="F144" s="212" t="s">
        <v>948</v>
      </c>
      <c r="G144" s="210"/>
      <c r="H144" s="213">
        <v>22.652999999999999</v>
      </c>
      <c r="I144" s="214"/>
      <c r="J144" s="210"/>
      <c r="K144" s="210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172</v>
      </c>
      <c r="AU144" s="219" t="s">
        <v>80</v>
      </c>
      <c r="AV144" s="14" t="s">
        <v>82</v>
      </c>
      <c r="AW144" s="14" t="s">
        <v>35</v>
      </c>
      <c r="AX144" s="14" t="s">
        <v>73</v>
      </c>
      <c r="AY144" s="219" t="s">
        <v>159</v>
      </c>
    </row>
    <row r="145" spans="1:65" s="13" customFormat="1" ht="11.25">
      <c r="B145" s="199"/>
      <c r="C145" s="200"/>
      <c r="D145" s="192" t="s">
        <v>172</v>
      </c>
      <c r="E145" s="201" t="s">
        <v>19</v>
      </c>
      <c r="F145" s="202" t="s">
        <v>679</v>
      </c>
      <c r="G145" s="200"/>
      <c r="H145" s="201" t="s">
        <v>19</v>
      </c>
      <c r="I145" s="203"/>
      <c r="J145" s="200"/>
      <c r="K145" s="200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172</v>
      </c>
      <c r="AU145" s="208" t="s">
        <v>80</v>
      </c>
      <c r="AV145" s="13" t="s">
        <v>80</v>
      </c>
      <c r="AW145" s="13" t="s">
        <v>35</v>
      </c>
      <c r="AX145" s="13" t="s">
        <v>73</v>
      </c>
      <c r="AY145" s="208" t="s">
        <v>159</v>
      </c>
    </row>
    <row r="146" spans="1:65" s="14" customFormat="1" ht="11.25">
      <c r="B146" s="209"/>
      <c r="C146" s="210"/>
      <c r="D146" s="192" t="s">
        <v>172</v>
      </c>
      <c r="E146" s="211" t="s">
        <v>19</v>
      </c>
      <c r="F146" s="212" t="s">
        <v>943</v>
      </c>
      <c r="G146" s="210"/>
      <c r="H146" s="213">
        <v>1.5009999999999999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172</v>
      </c>
      <c r="AU146" s="219" t="s">
        <v>80</v>
      </c>
      <c r="AV146" s="14" t="s">
        <v>82</v>
      </c>
      <c r="AW146" s="14" t="s">
        <v>35</v>
      </c>
      <c r="AX146" s="14" t="s">
        <v>73</v>
      </c>
      <c r="AY146" s="219" t="s">
        <v>159</v>
      </c>
    </row>
    <row r="147" spans="1:65" s="15" customFormat="1" ht="11.25">
      <c r="B147" s="220"/>
      <c r="C147" s="221"/>
      <c r="D147" s="192" t="s">
        <v>172</v>
      </c>
      <c r="E147" s="222" t="s">
        <v>19</v>
      </c>
      <c r="F147" s="223" t="s">
        <v>175</v>
      </c>
      <c r="G147" s="221"/>
      <c r="H147" s="224">
        <v>24.154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172</v>
      </c>
      <c r="AU147" s="230" t="s">
        <v>80</v>
      </c>
      <c r="AV147" s="15" t="s">
        <v>166</v>
      </c>
      <c r="AW147" s="15" t="s">
        <v>35</v>
      </c>
      <c r="AX147" s="15" t="s">
        <v>80</v>
      </c>
      <c r="AY147" s="230" t="s">
        <v>159</v>
      </c>
    </row>
    <row r="148" spans="1:65" s="2" customFormat="1" ht="21.75" customHeight="1">
      <c r="A148" s="35"/>
      <c r="B148" s="36"/>
      <c r="C148" s="179" t="s">
        <v>8</v>
      </c>
      <c r="D148" s="179" t="s">
        <v>161</v>
      </c>
      <c r="E148" s="180" t="s">
        <v>681</v>
      </c>
      <c r="F148" s="181" t="s">
        <v>682</v>
      </c>
      <c r="G148" s="182" t="s">
        <v>222</v>
      </c>
      <c r="H148" s="183">
        <v>48.139000000000003</v>
      </c>
      <c r="I148" s="184"/>
      <c r="J148" s="185">
        <f>ROUND(I148*H148,2)</f>
        <v>0</v>
      </c>
      <c r="K148" s="181" t="s">
        <v>583</v>
      </c>
      <c r="L148" s="40"/>
      <c r="M148" s="186" t="s">
        <v>19</v>
      </c>
      <c r="N148" s="187" t="s">
        <v>44</v>
      </c>
      <c r="O148" s="65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0" t="s">
        <v>166</v>
      </c>
      <c r="AT148" s="190" t="s">
        <v>161</v>
      </c>
      <c r="AU148" s="190" t="s">
        <v>80</v>
      </c>
      <c r="AY148" s="18" t="s">
        <v>159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80</v>
      </c>
      <c r="BK148" s="191">
        <f>ROUND(I148*H148,2)</f>
        <v>0</v>
      </c>
      <c r="BL148" s="18" t="s">
        <v>166</v>
      </c>
      <c r="BM148" s="190" t="s">
        <v>964</v>
      </c>
    </row>
    <row r="149" spans="1:65" s="2" customFormat="1" ht="48.75">
      <c r="A149" s="35"/>
      <c r="B149" s="36"/>
      <c r="C149" s="37"/>
      <c r="D149" s="192" t="s">
        <v>168</v>
      </c>
      <c r="E149" s="37"/>
      <c r="F149" s="193" t="s">
        <v>684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168</v>
      </c>
      <c r="AU149" s="18" t="s">
        <v>80</v>
      </c>
    </row>
    <row r="150" spans="1:65" s="13" customFormat="1" ht="11.25">
      <c r="B150" s="199"/>
      <c r="C150" s="200"/>
      <c r="D150" s="192" t="s">
        <v>172</v>
      </c>
      <c r="E150" s="201" t="s">
        <v>19</v>
      </c>
      <c r="F150" s="202" t="s">
        <v>685</v>
      </c>
      <c r="G150" s="200"/>
      <c r="H150" s="201" t="s">
        <v>19</v>
      </c>
      <c r="I150" s="203"/>
      <c r="J150" s="200"/>
      <c r="K150" s="200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172</v>
      </c>
      <c r="AU150" s="208" t="s">
        <v>80</v>
      </c>
      <c r="AV150" s="13" t="s">
        <v>80</v>
      </c>
      <c r="AW150" s="13" t="s">
        <v>35</v>
      </c>
      <c r="AX150" s="13" t="s">
        <v>73</v>
      </c>
      <c r="AY150" s="208" t="s">
        <v>159</v>
      </c>
    </row>
    <row r="151" spans="1:65" s="14" customFormat="1" ht="11.25">
      <c r="B151" s="209"/>
      <c r="C151" s="210"/>
      <c r="D151" s="192" t="s">
        <v>172</v>
      </c>
      <c r="E151" s="211" t="s">
        <v>19</v>
      </c>
      <c r="F151" s="212" t="s">
        <v>962</v>
      </c>
      <c r="G151" s="210"/>
      <c r="H151" s="213">
        <v>23.984999999999999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172</v>
      </c>
      <c r="AU151" s="219" t="s">
        <v>80</v>
      </c>
      <c r="AV151" s="14" t="s">
        <v>82</v>
      </c>
      <c r="AW151" s="14" t="s">
        <v>35</v>
      </c>
      <c r="AX151" s="14" t="s">
        <v>73</v>
      </c>
      <c r="AY151" s="219" t="s">
        <v>159</v>
      </c>
    </row>
    <row r="152" spans="1:65" s="13" customFormat="1" ht="11.25">
      <c r="B152" s="199"/>
      <c r="C152" s="200"/>
      <c r="D152" s="192" t="s">
        <v>172</v>
      </c>
      <c r="E152" s="201" t="s">
        <v>19</v>
      </c>
      <c r="F152" s="202" t="s">
        <v>677</v>
      </c>
      <c r="G152" s="200"/>
      <c r="H152" s="201" t="s">
        <v>19</v>
      </c>
      <c r="I152" s="203"/>
      <c r="J152" s="200"/>
      <c r="K152" s="200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172</v>
      </c>
      <c r="AU152" s="208" t="s">
        <v>80</v>
      </c>
      <c r="AV152" s="13" t="s">
        <v>80</v>
      </c>
      <c r="AW152" s="13" t="s">
        <v>35</v>
      </c>
      <c r="AX152" s="13" t="s">
        <v>73</v>
      </c>
      <c r="AY152" s="208" t="s">
        <v>159</v>
      </c>
    </row>
    <row r="153" spans="1:65" s="14" customFormat="1" ht="11.25">
      <c r="B153" s="209"/>
      <c r="C153" s="210"/>
      <c r="D153" s="192" t="s">
        <v>172</v>
      </c>
      <c r="E153" s="211" t="s">
        <v>19</v>
      </c>
      <c r="F153" s="212" t="s">
        <v>948</v>
      </c>
      <c r="G153" s="210"/>
      <c r="H153" s="213">
        <v>22.652999999999999</v>
      </c>
      <c r="I153" s="214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172</v>
      </c>
      <c r="AU153" s="219" t="s">
        <v>80</v>
      </c>
      <c r="AV153" s="14" t="s">
        <v>82</v>
      </c>
      <c r="AW153" s="14" t="s">
        <v>35</v>
      </c>
      <c r="AX153" s="14" t="s">
        <v>73</v>
      </c>
      <c r="AY153" s="219" t="s">
        <v>159</v>
      </c>
    </row>
    <row r="154" spans="1:65" s="13" customFormat="1" ht="11.25">
      <c r="B154" s="199"/>
      <c r="C154" s="200"/>
      <c r="D154" s="192" t="s">
        <v>172</v>
      </c>
      <c r="E154" s="201" t="s">
        <v>19</v>
      </c>
      <c r="F154" s="202" t="s">
        <v>679</v>
      </c>
      <c r="G154" s="200"/>
      <c r="H154" s="201" t="s">
        <v>19</v>
      </c>
      <c r="I154" s="203"/>
      <c r="J154" s="200"/>
      <c r="K154" s="200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172</v>
      </c>
      <c r="AU154" s="208" t="s">
        <v>80</v>
      </c>
      <c r="AV154" s="13" t="s">
        <v>80</v>
      </c>
      <c r="AW154" s="13" t="s">
        <v>35</v>
      </c>
      <c r="AX154" s="13" t="s">
        <v>73</v>
      </c>
      <c r="AY154" s="208" t="s">
        <v>159</v>
      </c>
    </row>
    <row r="155" spans="1:65" s="14" customFormat="1" ht="11.25">
      <c r="B155" s="209"/>
      <c r="C155" s="210"/>
      <c r="D155" s="192" t="s">
        <v>172</v>
      </c>
      <c r="E155" s="211" t="s">
        <v>19</v>
      </c>
      <c r="F155" s="212" t="s">
        <v>943</v>
      </c>
      <c r="G155" s="210"/>
      <c r="H155" s="213">
        <v>1.5009999999999999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172</v>
      </c>
      <c r="AU155" s="219" t="s">
        <v>80</v>
      </c>
      <c r="AV155" s="14" t="s">
        <v>82</v>
      </c>
      <c r="AW155" s="14" t="s">
        <v>35</v>
      </c>
      <c r="AX155" s="14" t="s">
        <v>73</v>
      </c>
      <c r="AY155" s="219" t="s">
        <v>159</v>
      </c>
    </row>
    <row r="156" spans="1:65" s="15" customFormat="1" ht="11.25">
      <c r="B156" s="220"/>
      <c r="C156" s="221"/>
      <c r="D156" s="192" t="s">
        <v>172</v>
      </c>
      <c r="E156" s="222" t="s">
        <v>19</v>
      </c>
      <c r="F156" s="223" t="s">
        <v>175</v>
      </c>
      <c r="G156" s="221"/>
      <c r="H156" s="224">
        <v>48.139000000000003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172</v>
      </c>
      <c r="AU156" s="230" t="s">
        <v>80</v>
      </c>
      <c r="AV156" s="15" t="s">
        <v>166</v>
      </c>
      <c r="AW156" s="15" t="s">
        <v>35</v>
      </c>
      <c r="AX156" s="15" t="s">
        <v>80</v>
      </c>
      <c r="AY156" s="230" t="s">
        <v>159</v>
      </c>
    </row>
    <row r="157" spans="1:65" s="2" customFormat="1" ht="21.75" customHeight="1">
      <c r="A157" s="35"/>
      <c r="B157" s="36"/>
      <c r="C157" s="179" t="s">
        <v>277</v>
      </c>
      <c r="D157" s="179" t="s">
        <v>161</v>
      </c>
      <c r="E157" s="180" t="s">
        <v>693</v>
      </c>
      <c r="F157" s="181" t="s">
        <v>694</v>
      </c>
      <c r="G157" s="182" t="s">
        <v>222</v>
      </c>
      <c r="H157" s="183">
        <v>23.984999999999999</v>
      </c>
      <c r="I157" s="184"/>
      <c r="J157" s="185">
        <f>ROUND(I157*H157,2)</f>
        <v>0</v>
      </c>
      <c r="K157" s="181" t="s">
        <v>583</v>
      </c>
      <c r="L157" s="40"/>
      <c r="M157" s="186" t="s">
        <v>19</v>
      </c>
      <c r="N157" s="187" t="s">
        <v>44</v>
      </c>
      <c r="O157" s="65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0" t="s">
        <v>674</v>
      </c>
      <c r="AT157" s="190" t="s">
        <v>161</v>
      </c>
      <c r="AU157" s="190" t="s">
        <v>80</v>
      </c>
      <c r="AY157" s="18" t="s">
        <v>159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80</v>
      </c>
      <c r="BK157" s="191">
        <f>ROUND(I157*H157,2)</f>
        <v>0</v>
      </c>
      <c r="BL157" s="18" t="s">
        <v>674</v>
      </c>
      <c r="BM157" s="190" t="s">
        <v>965</v>
      </c>
    </row>
    <row r="158" spans="1:65" s="2" customFormat="1" ht="58.5">
      <c r="A158" s="35"/>
      <c r="B158" s="36"/>
      <c r="C158" s="37"/>
      <c r="D158" s="192" t="s">
        <v>168</v>
      </c>
      <c r="E158" s="37"/>
      <c r="F158" s="193" t="s">
        <v>696</v>
      </c>
      <c r="G158" s="37"/>
      <c r="H158" s="37"/>
      <c r="I158" s="194"/>
      <c r="J158" s="37"/>
      <c r="K158" s="37"/>
      <c r="L158" s="40"/>
      <c r="M158" s="195"/>
      <c r="N158" s="196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168</v>
      </c>
      <c r="AU158" s="18" t="s">
        <v>80</v>
      </c>
    </row>
    <row r="159" spans="1:65" s="13" customFormat="1" ht="11.25">
      <c r="B159" s="199"/>
      <c r="C159" s="200"/>
      <c r="D159" s="192" t="s">
        <v>172</v>
      </c>
      <c r="E159" s="201" t="s">
        <v>19</v>
      </c>
      <c r="F159" s="202" t="s">
        <v>685</v>
      </c>
      <c r="G159" s="200"/>
      <c r="H159" s="201" t="s">
        <v>19</v>
      </c>
      <c r="I159" s="203"/>
      <c r="J159" s="200"/>
      <c r="K159" s="200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172</v>
      </c>
      <c r="AU159" s="208" t="s">
        <v>80</v>
      </c>
      <c r="AV159" s="13" t="s">
        <v>80</v>
      </c>
      <c r="AW159" s="13" t="s">
        <v>35</v>
      </c>
      <c r="AX159" s="13" t="s">
        <v>73</v>
      </c>
      <c r="AY159" s="208" t="s">
        <v>159</v>
      </c>
    </row>
    <row r="160" spans="1:65" s="14" customFormat="1" ht="11.25">
      <c r="B160" s="209"/>
      <c r="C160" s="210"/>
      <c r="D160" s="192" t="s">
        <v>172</v>
      </c>
      <c r="E160" s="211" t="s">
        <v>19</v>
      </c>
      <c r="F160" s="212" t="s">
        <v>962</v>
      </c>
      <c r="G160" s="210"/>
      <c r="H160" s="213">
        <v>23.984999999999999</v>
      </c>
      <c r="I160" s="214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172</v>
      </c>
      <c r="AU160" s="219" t="s">
        <v>80</v>
      </c>
      <c r="AV160" s="14" t="s">
        <v>82</v>
      </c>
      <c r="AW160" s="14" t="s">
        <v>35</v>
      </c>
      <c r="AX160" s="14" t="s">
        <v>73</v>
      </c>
      <c r="AY160" s="219" t="s">
        <v>159</v>
      </c>
    </row>
    <row r="161" spans="1:51" s="15" customFormat="1" ht="11.25">
      <c r="B161" s="220"/>
      <c r="C161" s="221"/>
      <c r="D161" s="192" t="s">
        <v>172</v>
      </c>
      <c r="E161" s="222" t="s">
        <v>19</v>
      </c>
      <c r="F161" s="223" t="s">
        <v>175</v>
      </c>
      <c r="G161" s="221"/>
      <c r="H161" s="224">
        <v>23.984999999999999</v>
      </c>
      <c r="I161" s="225"/>
      <c r="J161" s="221"/>
      <c r="K161" s="221"/>
      <c r="L161" s="226"/>
      <c r="M161" s="246"/>
      <c r="N161" s="247"/>
      <c r="O161" s="247"/>
      <c r="P161" s="247"/>
      <c r="Q161" s="247"/>
      <c r="R161" s="247"/>
      <c r="S161" s="247"/>
      <c r="T161" s="248"/>
      <c r="AT161" s="230" t="s">
        <v>172</v>
      </c>
      <c r="AU161" s="230" t="s">
        <v>80</v>
      </c>
      <c r="AV161" s="15" t="s">
        <v>166</v>
      </c>
      <c r="AW161" s="15" t="s">
        <v>35</v>
      </c>
      <c r="AX161" s="15" t="s">
        <v>80</v>
      </c>
      <c r="AY161" s="230" t="s">
        <v>159</v>
      </c>
    </row>
    <row r="162" spans="1:51" s="2" customFormat="1" ht="6.95" customHeight="1">
      <c r="A162" s="35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40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sheetProtection algorithmName="SHA-512" hashValue="docu/ERT+40hWfiJe6JHGpt7u85E25vr/NMy6GfbsfzHvqvdcZAtxoetqNz2GyU6PYDB4VsfW7LlFvawXztw4Q==" saltValue="PDGsjBcskbG8ynZyBB6G96Kd5bZkAgE7MILkK2H8qF12zoj0HqzBva9c39qkrEhy3i6VwDWaPWsgg43OqcffZw==" spinCount="100000" sheet="1" objects="1" scenarios="1" formatColumns="0" formatRows="0" autoFilter="0"/>
  <autoFilter ref="C87:K16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6"/>
  <sheetViews>
    <sheetView showGridLines="0" topLeftCell="A49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102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125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5" t="str">
        <f>'Rekapitulace stavby'!K6</f>
        <v>Oprava propustků na trati Suchdol nad Odrou - Budišov nad Budišovkou 2022</v>
      </c>
      <c r="F7" s="376"/>
      <c r="G7" s="376"/>
      <c r="H7" s="376"/>
      <c r="L7" s="21"/>
    </row>
    <row r="8" spans="1:46" s="1" customFormat="1" ht="12" customHeight="1">
      <c r="B8" s="21"/>
      <c r="D8" s="113" t="s">
        <v>126</v>
      </c>
      <c r="L8" s="21"/>
    </row>
    <row r="9" spans="1:46" s="2" customFormat="1" ht="16.5" customHeight="1">
      <c r="A9" s="35"/>
      <c r="B9" s="40"/>
      <c r="C9" s="35"/>
      <c r="D9" s="35"/>
      <c r="E9" s="375" t="s">
        <v>966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128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8" t="s">
        <v>967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29. 8. 2022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30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31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9" t="str">
        <f>'Rekapitulace stavby'!E14</f>
        <v>Vyplň údaj</v>
      </c>
      <c r="F20" s="380"/>
      <c r="G20" s="380"/>
      <c r="H20" s="380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33</v>
      </c>
      <c r="E22" s="35"/>
      <c r="F22" s="35"/>
      <c r="G22" s="35"/>
      <c r="H22" s="35"/>
      <c r="I22" s="113" t="s">
        <v>26</v>
      </c>
      <c r="J22" s="104" t="str">
        <f>IF('Rekapitulace stavby'!AN16="","",'Rekapitulace stavby'!AN16)</f>
        <v/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3" t="s">
        <v>29</v>
      </c>
      <c r="J23" s="104" t="str">
        <f>IF('Rekapitulace stavby'!AN17="","",'Rekapitulace stavby'!AN17)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tr">
        <f>IF('Rekapitulace stavby'!AN19="","",'Rekapitulace stavby'!AN19)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3" t="s">
        <v>29</v>
      </c>
      <c r="J26" s="104" t="str">
        <f>IF('Rekapitulace stavby'!AN20="","",'Rekapitulace stavby'!AN20)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1" t="s">
        <v>19</v>
      </c>
      <c r="F29" s="381"/>
      <c r="G29" s="381"/>
      <c r="H29" s="381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ROUND(J95,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43</v>
      </c>
      <c r="E35" s="113" t="s">
        <v>44</v>
      </c>
      <c r="F35" s="124">
        <f>ROUND((SUM(BE95:BE405)),  2)</f>
        <v>0</v>
      </c>
      <c r="G35" s="35"/>
      <c r="H35" s="35"/>
      <c r="I35" s="125">
        <v>0.21</v>
      </c>
      <c r="J35" s="124">
        <f>ROUND(((SUM(BE95:BE405))*I35),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45</v>
      </c>
      <c r="F36" s="124">
        <f>ROUND((SUM(BF95:BF405)),  2)</f>
        <v>0</v>
      </c>
      <c r="G36" s="35"/>
      <c r="H36" s="35"/>
      <c r="I36" s="125">
        <v>0.15</v>
      </c>
      <c r="J36" s="124">
        <f>ROUND(((SUM(BF95:BF405))*I36),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ROUND((SUM(BG95:BG405)),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47</v>
      </c>
      <c r="F38" s="124">
        <f>ROUND((SUM(BH95:BH405)),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48</v>
      </c>
      <c r="F39" s="124">
        <f>ROUND((SUM(BI95:BI405)),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130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2" t="str">
        <f>E7</f>
        <v>Oprava propustků na trati Suchdol nad Odrou - Budišov nad Budišovkou 2022</v>
      </c>
      <c r="F50" s="383"/>
      <c r="G50" s="383"/>
      <c r="H50" s="38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126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2" t="s">
        <v>966</v>
      </c>
      <c r="F52" s="384"/>
      <c r="G52" s="384"/>
      <c r="H52" s="384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128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6" t="str">
        <f>E11</f>
        <v>SO 03.1 - Propustek v km 35,891</v>
      </c>
      <c r="F54" s="384"/>
      <c r="G54" s="384"/>
      <c r="H54" s="384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OŘ Ostrava</v>
      </c>
      <c r="G56" s="37"/>
      <c r="H56" s="37"/>
      <c r="I56" s="30" t="s">
        <v>23</v>
      </c>
      <c r="J56" s="60" t="str">
        <f>IF(J14="","",J14)</f>
        <v>29. 8. 2022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železnic s.o. OŘ Ostrava</v>
      </c>
      <c r="G58" s="37"/>
      <c r="H58" s="37"/>
      <c r="I58" s="30" t="s">
        <v>33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131</v>
      </c>
      <c r="D61" s="138"/>
      <c r="E61" s="138"/>
      <c r="F61" s="138"/>
      <c r="G61" s="138"/>
      <c r="H61" s="138"/>
      <c r="I61" s="138"/>
      <c r="J61" s="139" t="s">
        <v>132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J95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133</v>
      </c>
    </row>
    <row r="64" spans="1:47" s="9" customFormat="1" ht="24.95" customHeight="1">
      <c r="B64" s="141"/>
      <c r="C64" s="142"/>
      <c r="D64" s="143" t="s">
        <v>134</v>
      </c>
      <c r="E64" s="144"/>
      <c r="F64" s="144"/>
      <c r="G64" s="144"/>
      <c r="H64" s="144"/>
      <c r="I64" s="144"/>
      <c r="J64" s="145">
        <f>J96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135</v>
      </c>
      <c r="E65" s="149"/>
      <c r="F65" s="149"/>
      <c r="G65" s="149"/>
      <c r="H65" s="149"/>
      <c r="I65" s="149"/>
      <c r="J65" s="150">
        <f>J97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136</v>
      </c>
      <c r="E66" s="149"/>
      <c r="F66" s="149"/>
      <c r="G66" s="149"/>
      <c r="H66" s="149"/>
      <c r="I66" s="149"/>
      <c r="J66" s="150">
        <f>J194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137</v>
      </c>
      <c r="E67" s="149"/>
      <c r="F67" s="149"/>
      <c r="G67" s="149"/>
      <c r="H67" s="149"/>
      <c r="I67" s="149"/>
      <c r="J67" s="150">
        <f>J239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138</v>
      </c>
      <c r="E68" s="149"/>
      <c r="F68" s="149"/>
      <c r="G68" s="149"/>
      <c r="H68" s="149"/>
      <c r="I68" s="149"/>
      <c r="J68" s="150">
        <f>J276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139</v>
      </c>
      <c r="E69" s="149"/>
      <c r="F69" s="149"/>
      <c r="G69" s="149"/>
      <c r="H69" s="149"/>
      <c r="I69" s="149"/>
      <c r="J69" s="150">
        <f>J306</f>
        <v>0</v>
      </c>
      <c r="K69" s="98"/>
      <c r="L69" s="151"/>
    </row>
    <row r="70" spans="1:31" s="10" customFormat="1" ht="19.899999999999999" customHeight="1">
      <c r="B70" s="147"/>
      <c r="C70" s="98"/>
      <c r="D70" s="148" t="s">
        <v>140</v>
      </c>
      <c r="E70" s="149"/>
      <c r="F70" s="149"/>
      <c r="G70" s="149"/>
      <c r="H70" s="149"/>
      <c r="I70" s="149"/>
      <c r="J70" s="150">
        <f>J351</f>
        <v>0</v>
      </c>
      <c r="K70" s="98"/>
      <c r="L70" s="151"/>
    </row>
    <row r="71" spans="1:31" s="10" customFormat="1" ht="19.899999999999999" customHeight="1">
      <c r="B71" s="147"/>
      <c r="C71" s="98"/>
      <c r="D71" s="148" t="s">
        <v>141</v>
      </c>
      <c r="E71" s="149"/>
      <c r="F71" s="149"/>
      <c r="G71" s="149"/>
      <c r="H71" s="149"/>
      <c r="I71" s="149"/>
      <c r="J71" s="150">
        <f>J380</f>
        <v>0</v>
      </c>
      <c r="K71" s="98"/>
      <c r="L71" s="151"/>
    </row>
    <row r="72" spans="1:31" s="9" customFormat="1" ht="24.95" customHeight="1">
      <c r="B72" s="141"/>
      <c r="C72" s="142"/>
      <c r="D72" s="143" t="s">
        <v>142</v>
      </c>
      <c r="E72" s="144"/>
      <c r="F72" s="144"/>
      <c r="G72" s="144"/>
      <c r="H72" s="144"/>
      <c r="I72" s="144"/>
      <c r="J72" s="145">
        <f>J384</f>
        <v>0</v>
      </c>
      <c r="K72" s="142"/>
      <c r="L72" s="146"/>
    </row>
    <row r="73" spans="1:31" s="10" customFormat="1" ht="19.899999999999999" customHeight="1">
      <c r="B73" s="147"/>
      <c r="C73" s="98"/>
      <c r="D73" s="148" t="s">
        <v>143</v>
      </c>
      <c r="E73" s="149"/>
      <c r="F73" s="149"/>
      <c r="G73" s="149"/>
      <c r="H73" s="149"/>
      <c r="I73" s="149"/>
      <c r="J73" s="150">
        <f>J385</f>
        <v>0</v>
      </c>
      <c r="K73" s="98"/>
      <c r="L73" s="151"/>
    </row>
    <row r="74" spans="1:31" s="2" customFormat="1" ht="21.7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9" spans="1:31" s="2" customFormat="1" ht="6.95" customHeight="1">
      <c r="A79" s="35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4.95" customHeight="1">
      <c r="A80" s="35"/>
      <c r="B80" s="36"/>
      <c r="C80" s="24" t="s">
        <v>144</v>
      </c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12" customHeight="1">
      <c r="A82" s="35"/>
      <c r="B82" s="36"/>
      <c r="C82" s="30" t="s">
        <v>16</v>
      </c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26.25" customHeight="1">
      <c r="A83" s="35"/>
      <c r="B83" s="36"/>
      <c r="C83" s="37"/>
      <c r="D83" s="37"/>
      <c r="E83" s="382" t="str">
        <f>E7</f>
        <v>Oprava propustků na trati Suchdol nad Odrou - Budišov nad Budišovkou 2022</v>
      </c>
      <c r="F83" s="383"/>
      <c r="G83" s="383"/>
      <c r="H83" s="383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1" customFormat="1" ht="12" customHeight="1">
      <c r="B84" s="22"/>
      <c r="C84" s="30" t="s">
        <v>126</v>
      </c>
      <c r="D84" s="23"/>
      <c r="E84" s="23"/>
      <c r="F84" s="23"/>
      <c r="G84" s="23"/>
      <c r="H84" s="23"/>
      <c r="I84" s="23"/>
      <c r="J84" s="23"/>
      <c r="K84" s="23"/>
      <c r="L84" s="21"/>
    </row>
    <row r="85" spans="1:63" s="2" customFormat="1" ht="16.5" customHeight="1">
      <c r="A85" s="35"/>
      <c r="B85" s="36"/>
      <c r="C85" s="37"/>
      <c r="D85" s="37"/>
      <c r="E85" s="382" t="s">
        <v>966</v>
      </c>
      <c r="F85" s="384"/>
      <c r="G85" s="384"/>
      <c r="H85" s="384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2" customHeight="1">
      <c r="A86" s="35"/>
      <c r="B86" s="36"/>
      <c r="C86" s="30" t="s">
        <v>128</v>
      </c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6.5" customHeight="1">
      <c r="A87" s="35"/>
      <c r="B87" s="36"/>
      <c r="C87" s="37"/>
      <c r="D87" s="37"/>
      <c r="E87" s="336" t="str">
        <f>E11</f>
        <v>SO 03.1 - Propustek v km 35,891</v>
      </c>
      <c r="F87" s="384"/>
      <c r="G87" s="384"/>
      <c r="H87" s="384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12" customHeight="1">
      <c r="A89" s="35"/>
      <c r="B89" s="36"/>
      <c r="C89" s="30" t="s">
        <v>21</v>
      </c>
      <c r="D89" s="37"/>
      <c r="E89" s="37"/>
      <c r="F89" s="28" t="str">
        <f>F14</f>
        <v>OŘ Ostrava</v>
      </c>
      <c r="G89" s="37"/>
      <c r="H89" s="37"/>
      <c r="I89" s="30" t="s">
        <v>23</v>
      </c>
      <c r="J89" s="60" t="str">
        <f>IF(J14="","",J14)</f>
        <v>29. 8. 2022</v>
      </c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15.2" customHeight="1">
      <c r="A91" s="35"/>
      <c r="B91" s="36"/>
      <c r="C91" s="30" t="s">
        <v>25</v>
      </c>
      <c r="D91" s="37"/>
      <c r="E91" s="37"/>
      <c r="F91" s="28" t="str">
        <f>E17</f>
        <v>Správa železnic s.o. OŘ Ostrava</v>
      </c>
      <c r="G91" s="37"/>
      <c r="H91" s="37"/>
      <c r="I91" s="30" t="s">
        <v>33</v>
      </c>
      <c r="J91" s="33" t="str">
        <f>E23</f>
        <v xml:space="preserve"> </v>
      </c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2" customHeight="1">
      <c r="A92" s="35"/>
      <c r="B92" s="36"/>
      <c r="C92" s="30" t="s">
        <v>31</v>
      </c>
      <c r="D92" s="37"/>
      <c r="E92" s="37"/>
      <c r="F92" s="28" t="str">
        <f>IF(E20="","",E20)</f>
        <v>Vyplň údaj</v>
      </c>
      <c r="G92" s="37"/>
      <c r="H92" s="37"/>
      <c r="I92" s="30" t="s">
        <v>36</v>
      </c>
      <c r="J92" s="33" t="str">
        <f>E26</f>
        <v xml:space="preserve"> </v>
      </c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11" customFormat="1" ht="29.25" customHeight="1">
      <c r="A94" s="152"/>
      <c r="B94" s="153"/>
      <c r="C94" s="154" t="s">
        <v>145</v>
      </c>
      <c r="D94" s="155" t="s">
        <v>58</v>
      </c>
      <c r="E94" s="155" t="s">
        <v>54</v>
      </c>
      <c r="F94" s="155" t="s">
        <v>55</v>
      </c>
      <c r="G94" s="155" t="s">
        <v>146</v>
      </c>
      <c r="H94" s="155" t="s">
        <v>147</v>
      </c>
      <c r="I94" s="155" t="s">
        <v>148</v>
      </c>
      <c r="J94" s="155" t="s">
        <v>132</v>
      </c>
      <c r="K94" s="156" t="s">
        <v>149</v>
      </c>
      <c r="L94" s="157"/>
      <c r="M94" s="69" t="s">
        <v>19</v>
      </c>
      <c r="N94" s="70" t="s">
        <v>43</v>
      </c>
      <c r="O94" s="70" t="s">
        <v>150</v>
      </c>
      <c r="P94" s="70" t="s">
        <v>151</v>
      </c>
      <c r="Q94" s="70" t="s">
        <v>152</v>
      </c>
      <c r="R94" s="70" t="s">
        <v>153</v>
      </c>
      <c r="S94" s="70" t="s">
        <v>154</v>
      </c>
      <c r="T94" s="71" t="s">
        <v>155</v>
      </c>
      <c r="U94" s="152"/>
      <c r="V94" s="152"/>
      <c r="W94" s="152"/>
      <c r="X94" s="152"/>
      <c r="Y94" s="152"/>
      <c r="Z94" s="152"/>
      <c r="AA94" s="152"/>
      <c r="AB94" s="152"/>
      <c r="AC94" s="152"/>
      <c r="AD94" s="152"/>
      <c r="AE94" s="152"/>
    </row>
    <row r="95" spans="1:63" s="2" customFormat="1" ht="22.9" customHeight="1">
      <c r="A95" s="35"/>
      <c r="B95" s="36"/>
      <c r="C95" s="76" t="s">
        <v>156</v>
      </c>
      <c r="D95" s="37"/>
      <c r="E95" s="37"/>
      <c r="F95" s="37"/>
      <c r="G95" s="37"/>
      <c r="H95" s="37"/>
      <c r="I95" s="37"/>
      <c r="J95" s="158">
        <f>BK95</f>
        <v>0</v>
      </c>
      <c r="K95" s="37"/>
      <c r="L95" s="40"/>
      <c r="M95" s="72"/>
      <c r="N95" s="159"/>
      <c r="O95" s="73"/>
      <c r="P95" s="160">
        <f>P96+P384</f>
        <v>0</v>
      </c>
      <c r="Q95" s="73"/>
      <c r="R95" s="160">
        <f>R96+R384</f>
        <v>389.80787574999999</v>
      </c>
      <c r="S95" s="73"/>
      <c r="T95" s="161">
        <f>T96+T384</f>
        <v>32.612850000000002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72</v>
      </c>
      <c r="AU95" s="18" t="s">
        <v>133</v>
      </c>
      <c r="BK95" s="162">
        <f>BK96+BK384</f>
        <v>0</v>
      </c>
    </row>
    <row r="96" spans="1:63" s="12" customFormat="1" ht="25.9" customHeight="1">
      <c r="B96" s="163"/>
      <c r="C96" s="164"/>
      <c r="D96" s="165" t="s">
        <v>72</v>
      </c>
      <c r="E96" s="166" t="s">
        <v>157</v>
      </c>
      <c r="F96" s="166" t="s">
        <v>158</v>
      </c>
      <c r="G96" s="164"/>
      <c r="H96" s="164"/>
      <c r="I96" s="167"/>
      <c r="J96" s="168">
        <f>BK96</f>
        <v>0</v>
      </c>
      <c r="K96" s="164"/>
      <c r="L96" s="169"/>
      <c r="M96" s="170"/>
      <c r="N96" s="171"/>
      <c r="O96" s="171"/>
      <c r="P96" s="172">
        <f>P97+P194+P239+P276+P306+P351+P380</f>
        <v>0</v>
      </c>
      <c r="Q96" s="171"/>
      <c r="R96" s="172">
        <f>R97+R194+R239+R276+R306+R351+R380</f>
        <v>389.69500575000001</v>
      </c>
      <c r="S96" s="171"/>
      <c r="T96" s="173">
        <f>T97+T194+T239+T276+T306+T351+T380</f>
        <v>32.612850000000002</v>
      </c>
      <c r="AR96" s="174" t="s">
        <v>80</v>
      </c>
      <c r="AT96" s="175" t="s">
        <v>72</v>
      </c>
      <c r="AU96" s="175" t="s">
        <v>73</v>
      </c>
      <c r="AY96" s="174" t="s">
        <v>159</v>
      </c>
      <c r="BK96" s="176">
        <f>BK97+BK194+BK239+BK276+BK306+BK351+BK380</f>
        <v>0</v>
      </c>
    </row>
    <row r="97" spans="1:65" s="12" customFormat="1" ht="22.9" customHeight="1">
      <c r="B97" s="163"/>
      <c r="C97" s="164"/>
      <c r="D97" s="165" t="s">
        <v>72</v>
      </c>
      <c r="E97" s="177" t="s">
        <v>80</v>
      </c>
      <c r="F97" s="177" t="s">
        <v>160</v>
      </c>
      <c r="G97" s="164"/>
      <c r="H97" s="164"/>
      <c r="I97" s="167"/>
      <c r="J97" s="178">
        <f>BK97</f>
        <v>0</v>
      </c>
      <c r="K97" s="164"/>
      <c r="L97" s="169"/>
      <c r="M97" s="170"/>
      <c r="N97" s="171"/>
      <c r="O97" s="171"/>
      <c r="P97" s="172">
        <f>SUM(P98:P193)</f>
        <v>0</v>
      </c>
      <c r="Q97" s="171"/>
      <c r="R97" s="172">
        <f>SUM(R98:R193)</f>
        <v>275.97336816000001</v>
      </c>
      <c r="S97" s="171"/>
      <c r="T97" s="173">
        <f>SUM(T98:T193)</f>
        <v>0</v>
      </c>
      <c r="AR97" s="174" t="s">
        <v>80</v>
      </c>
      <c r="AT97" s="175" t="s">
        <v>72</v>
      </c>
      <c r="AU97" s="175" t="s">
        <v>80</v>
      </c>
      <c r="AY97" s="174" t="s">
        <v>159</v>
      </c>
      <c r="BK97" s="176">
        <f>SUM(BK98:BK193)</f>
        <v>0</v>
      </c>
    </row>
    <row r="98" spans="1:65" s="2" customFormat="1" ht="16.5" customHeight="1">
      <c r="A98" s="35"/>
      <c r="B98" s="36"/>
      <c r="C98" s="179" t="s">
        <v>80</v>
      </c>
      <c r="D98" s="179" t="s">
        <v>161</v>
      </c>
      <c r="E98" s="180" t="s">
        <v>162</v>
      </c>
      <c r="F98" s="181" t="s">
        <v>163</v>
      </c>
      <c r="G98" s="182" t="s">
        <v>164</v>
      </c>
      <c r="H98" s="183">
        <v>18</v>
      </c>
      <c r="I98" s="184"/>
      <c r="J98" s="185">
        <f>ROUND(I98*H98,2)</f>
        <v>0</v>
      </c>
      <c r="K98" s="181" t="s">
        <v>165</v>
      </c>
      <c r="L98" s="40"/>
      <c r="M98" s="186" t="s">
        <v>19</v>
      </c>
      <c r="N98" s="187" t="s">
        <v>44</v>
      </c>
      <c r="O98" s="65"/>
      <c r="P98" s="188">
        <f>O98*H98</f>
        <v>0</v>
      </c>
      <c r="Q98" s="188">
        <v>1.7500000000000002E-2</v>
      </c>
      <c r="R98" s="188">
        <f>Q98*H98</f>
        <v>0.31500000000000006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166</v>
      </c>
      <c r="AT98" s="190" t="s">
        <v>161</v>
      </c>
      <c r="AU98" s="190" t="s">
        <v>82</v>
      </c>
      <c r="AY98" s="18" t="s">
        <v>159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80</v>
      </c>
      <c r="BK98" s="191">
        <f>ROUND(I98*H98,2)</f>
        <v>0</v>
      </c>
      <c r="BL98" s="18" t="s">
        <v>166</v>
      </c>
      <c r="BM98" s="190" t="s">
        <v>968</v>
      </c>
    </row>
    <row r="99" spans="1:65" s="2" customFormat="1" ht="11.25">
      <c r="A99" s="35"/>
      <c r="B99" s="36"/>
      <c r="C99" s="37"/>
      <c r="D99" s="192" t="s">
        <v>168</v>
      </c>
      <c r="E99" s="37"/>
      <c r="F99" s="193" t="s">
        <v>169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168</v>
      </c>
      <c r="AU99" s="18" t="s">
        <v>82</v>
      </c>
    </row>
    <row r="100" spans="1:65" s="2" customFormat="1" ht="11.25">
      <c r="A100" s="35"/>
      <c r="B100" s="36"/>
      <c r="C100" s="37"/>
      <c r="D100" s="197" t="s">
        <v>170</v>
      </c>
      <c r="E100" s="37"/>
      <c r="F100" s="198" t="s">
        <v>171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170</v>
      </c>
      <c r="AU100" s="18" t="s">
        <v>82</v>
      </c>
    </row>
    <row r="101" spans="1:65" s="13" customFormat="1" ht="11.25">
      <c r="B101" s="199"/>
      <c r="C101" s="200"/>
      <c r="D101" s="192" t="s">
        <v>172</v>
      </c>
      <c r="E101" s="201" t="s">
        <v>19</v>
      </c>
      <c r="F101" s="202" t="s">
        <v>969</v>
      </c>
      <c r="G101" s="200"/>
      <c r="H101" s="201" t="s">
        <v>19</v>
      </c>
      <c r="I101" s="203"/>
      <c r="J101" s="200"/>
      <c r="K101" s="200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172</v>
      </c>
      <c r="AU101" s="208" t="s">
        <v>82</v>
      </c>
      <c r="AV101" s="13" t="s">
        <v>80</v>
      </c>
      <c r="AW101" s="13" t="s">
        <v>35</v>
      </c>
      <c r="AX101" s="13" t="s">
        <v>73</v>
      </c>
      <c r="AY101" s="208" t="s">
        <v>159</v>
      </c>
    </row>
    <row r="102" spans="1:65" s="14" customFormat="1" ht="11.25">
      <c r="B102" s="209"/>
      <c r="C102" s="210"/>
      <c r="D102" s="192" t="s">
        <v>172</v>
      </c>
      <c r="E102" s="211" t="s">
        <v>19</v>
      </c>
      <c r="F102" s="212" t="s">
        <v>970</v>
      </c>
      <c r="G102" s="210"/>
      <c r="H102" s="213">
        <v>18</v>
      </c>
      <c r="I102" s="214"/>
      <c r="J102" s="210"/>
      <c r="K102" s="210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172</v>
      </c>
      <c r="AU102" s="219" t="s">
        <v>82</v>
      </c>
      <c r="AV102" s="14" t="s">
        <v>82</v>
      </c>
      <c r="AW102" s="14" t="s">
        <v>35</v>
      </c>
      <c r="AX102" s="14" t="s">
        <v>73</v>
      </c>
      <c r="AY102" s="219" t="s">
        <v>159</v>
      </c>
    </row>
    <row r="103" spans="1:65" s="15" customFormat="1" ht="11.25">
      <c r="B103" s="220"/>
      <c r="C103" s="221"/>
      <c r="D103" s="192" t="s">
        <v>172</v>
      </c>
      <c r="E103" s="222" t="s">
        <v>19</v>
      </c>
      <c r="F103" s="223" t="s">
        <v>175</v>
      </c>
      <c r="G103" s="221"/>
      <c r="H103" s="224">
        <v>18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172</v>
      </c>
      <c r="AU103" s="230" t="s">
        <v>82</v>
      </c>
      <c r="AV103" s="15" t="s">
        <v>166</v>
      </c>
      <c r="AW103" s="15" t="s">
        <v>35</v>
      </c>
      <c r="AX103" s="15" t="s">
        <v>80</v>
      </c>
      <c r="AY103" s="230" t="s">
        <v>159</v>
      </c>
    </row>
    <row r="104" spans="1:65" s="2" customFormat="1" ht="24.2" customHeight="1">
      <c r="A104" s="35"/>
      <c r="B104" s="36"/>
      <c r="C104" s="179" t="s">
        <v>82</v>
      </c>
      <c r="D104" s="179" t="s">
        <v>161</v>
      </c>
      <c r="E104" s="180" t="s">
        <v>176</v>
      </c>
      <c r="F104" s="181" t="s">
        <v>177</v>
      </c>
      <c r="G104" s="182" t="s">
        <v>178</v>
      </c>
      <c r="H104" s="183">
        <v>24</v>
      </c>
      <c r="I104" s="184"/>
      <c r="J104" s="185">
        <f>ROUND(I104*H104,2)</f>
        <v>0</v>
      </c>
      <c r="K104" s="181" t="s">
        <v>165</v>
      </c>
      <c r="L104" s="40"/>
      <c r="M104" s="186" t="s">
        <v>19</v>
      </c>
      <c r="N104" s="187" t="s">
        <v>44</v>
      </c>
      <c r="O104" s="65"/>
      <c r="P104" s="188">
        <f>O104*H104</f>
        <v>0</v>
      </c>
      <c r="Q104" s="188">
        <v>3.0000000000000001E-5</v>
      </c>
      <c r="R104" s="188">
        <f>Q104*H104</f>
        <v>7.2000000000000005E-4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166</v>
      </c>
      <c r="AT104" s="190" t="s">
        <v>161</v>
      </c>
      <c r="AU104" s="190" t="s">
        <v>82</v>
      </c>
      <c r="AY104" s="18" t="s">
        <v>159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80</v>
      </c>
      <c r="BK104" s="191">
        <f>ROUND(I104*H104,2)</f>
        <v>0</v>
      </c>
      <c r="BL104" s="18" t="s">
        <v>166</v>
      </c>
      <c r="BM104" s="190" t="s">
        <v>971</v>
      </c>
    </row>
    <row r="105" spans="1:65" s="2" customFormat="1" ht="19.5">
      <c r="A105" s="35"/>
      <c r="B105" s="36"/>
      <c r="C105" s="37"/>
      <c r="D105" s="192" t="s">
        <v>168</v>
      </c>
      <c r="E105" s="37"/>
      <c r="F105" s="193" t="s">
        <v>180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168</v>
      </c>
      <c r="AU105" s="18" t="s">
        <v>82</v>
      </c>
    </row>
    <row r="106" spans="1:65" s="2" customFormat="1" ht="11.25">
      <c r="A106" s="35"/>
      <c r="B106" s="36"/>
      <c r="C106" s="37"/>
      <c r="D106" s="197" t="s">
        <v>170</v>
      </c>
      <c r="E106" s="37"/>
      <c r="F106" s="198" t="s">
        <v>181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170</v>
      </c>
      <c r="AU106" s="18" t="s">
        <v>82</v>
      </c>
    </row>
    <row r="107" spans="1:65" s="13" customFormat="1" ht="11.25">
      <c r="B107" s="199"/>
      <c r="C107" s="200"/>
      <c r="D107" s="192" t="s">
        <v>172</v>
      </c>
      <c r="E107" s="201" t="s">
        <v>19</v>
      </c>
      <c r="F107" s="202" t="s">
        <v>182</v>
      </c>
      <c r="G107" s="200"/>
      <c r="H107" s="201" t="s">
        <v>19</v>
      </c>
      <c r="I107" s="203"/>
      <c r="J107" s="200"/>
      <c r="K107" s="200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172</v>
      </c>
      <c r="AU107" s="208" t="s">
        <v>82</v>
      </c>
      <c r="AV107" s="13" t="s">
        <v>80</v>
      </c>
      <c r="AW107" s="13" t="s">
        <v>35</v>
      </c>
      <c r="AX107" s="13" t="s">
        <v>73</v>
      </c>
      <c r="AY107" s="208" t="s">
        <v>159</v>
      </c>
    </row>
    <row r="108" spans="1:65" s="14" customFormat="1" ht="11.25">
      <c r="B108" s="209"/>
      <c r="C108" s="210"/>
      <c r="D108" s="192" t="s">
        <v>172</v>
      </c>
      <c r="E108" s="211" t="s">
        <v>19</v>
      </c>
      <c r="F108" s="212" t="s">
        <v>183</v>
      </c>
      <c r="G108" s="210"/>
      <c r="H108" s="213">
        <v>24</v>
      </c>
      <c r="I108" s="214"/>
      <c r="J108" s="210"/>
      <c r="K108" s="210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172</v>
      </c>
      <c r="AU108" s="219" t="s">
        <v>82</v>
      </c>
      <c r="AV108" s="14" t="s">
        <v>82</v>
      </c>
      <c r="AW108" s="14" t="s">
        <v>35</v>
      </c>
      <c r="AX108" s="14" t="s">
        <v>80</v>
      </c>
      <c r="AY108" s="219" t="s">
        <v>159</v>
      </c>
    </row>
    <row r="109" spans="1:65" s="2" customFormat="1" ht="24.2" customHeight="1">
      <c r="A109" s="35"/>
      <c r="B109" s="36"/>
      <c r="C109" s="179" t="s">
        <v>184</v>
      </c>
      <c r="D109" s="179" t="s">
        <v>161</v>
      </c>
      <c r="E109" s="180" t="s">
        <v>185</v>
      </c>
      <c r="F109" s="181" t="s">
        <v>186</v>
      </c>
      <c r="G109" s="182" t="s">
        <v>187</v>
      </c>
      <c r="H109" s="183">
        <v>8</v>
      </c>
      <c r="I109" s="184"/>
      <c r="J109" s="185">
        <f>ROUND(I109*H109,2)</f>
        <v>0</v>
      </c>
      <c r="K109" s="181" t="s">
        <v>165</v>
      </c>
      <c r="L109" s="40"/>
      <c r="M109" s="186" t="s">
        <v>19</v>
      </c>
      <c r="N109" s="187" t="s">
        <v>44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166</v>
      </c>
      <c r="AT109" s="190" t="s">
        <v>161</v>
      </c>
      <c r="AU109" s="190" t="s">
        <v>82</v>
      </c>
      <c r="AY109" s="18" t="s">
        <v>159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80</v>
      </c>
      <c r="BK109" s="191">
        <f>ROUND(I109*H109,2)</f>
        <v>0</v>
      </c>
      <c r="BL109" s="18" t="s">
        <v>166</v>
      </c>
      <c r="BM109" s="190" t="s">
        <v>972</v>
      </c>
    </row>
    <row r="110" spans="1:65" s="2" customFormat="1" ht="19.5">
      <c r="A110" s="35"/>
      <c r="B110" s="36"/>
      <c r="C110" s="37"/>
      <c r="D110" s="192" t="s">
        <v>168</v>
      </c>
      <c r="E110" s="37"/>
      <c r="F110" s="193" t="s">
        <v>189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168</v>
      </c>
      <c r="AU110" s="18" t="s">
        <v>82</v>
      </c>
    </row>
    <row r="111" spans="1:65" s="2" customFormat="1" ht="11.25">
      <c r="A111" s="35"/>
      <c r="B111" s="36"/>
      <c r="C111" s="37"/>
      <c r="D111" s="197" t="s">
        <v>170</v>
      </c>
      <c r="E111" s="37"/>
      <c r="F111" s="198" t="s">
        <v>190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170</v>
      </c>
      <c r="AU111" s="18" t="s">
        <v>82</v>
      </c>
    </row>
    <row r="112" spans="1:65" s="14" customFormat="1" ht="11.25">
      <c r="B112" s="209"/>
      <c r="C112" s="210"/>
      <c r="D112" s="192" t="s">
        <v>172</v>
      </c>
      <c r="E112" s="211" t="s">
        <v>19</v>
      </c>
      <c r="F112" s="212" t="s">
        <v>191</v>
      </c>
      <c r="G112" s="210"/>
      <c r="H112" s="213">
        <v>8</v>
      </c>
      <c r="I112" s="214"/>
      <c r="J112" s="210"/>
      <c r="K112" s="210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172</v>
      </c>
      <c r="AU112" s="219" t="s">
        <v>82</v>
      </c>
      <c r="AV112" s="14" t="s">
        <v>82</v>
      </c>
      <c r="AW112" s="14" t="s">
        <v>35</v>
      </c>
      <c r="AX112" s="14" t="s">
        <v>80</v>
      </c>
      <c r="AY112" s="219" t="s">
        <v>159</v>
      </c>
    </row>
    <row r="113" spans="1:65" s="2" customFormat="1" ht="24.2" customHeight="1">
      <c r="A113" s="35"/>
      <c r="B113" s="36"/>
      <c r="C113" s="179" t="s">
        <v>166</v>
      </c>
      <c r="D113" s="179" t="s">
        <v>161</v>
      </c>
      <c r="E113" s="180" t="s">
        <v>192</v>
      </c>
      <c r="F113" s="181" t="s">
        <v>193</v>
      </c>
      <c r="G113" s="182" t="s">
        <v>164</v>
      </c>
      <c r="H113" s="183">
        <v>15</v>
      </c>
      <c r="I113" s="184"/>
      <c r="J113" s="185">
        <f>ROUND(I113*H113,2)</f>
        <v>0</v>
      </c>
      <c r="K113" s="181" t="s">
        <v>165</v>
      </c>
      <c r="L113" s="40"/>
      <c r="M113" s="186" t="s">
        <v>19</v>
      </c>
      <c r="N113" s="187" t="s">
        <v>44</v>
      </c>
      <c r="O113" s="65"/>
      <c r="P113" s="188">
        <f>O113*H113</f>
        <v>0</v>
      </c>
      <c r="Q113" s="188">
        <v>3.6900000000000002E-2</v>
      </c>
      <c r="R113" s="188">
        <f>Q113*H113</f>
        <v>0.55349999999999999</v>
      </c>
      <c r="S113" s="188">
        <v>0</v>
      </c>
      <c r="T113" s="189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0" t="s">
        <v>166</v>
      </c>
      <c r="AT113" s="190" t="s">
        <v>161</v>
      </c>
      <c r="AU113" s="190" t="s">
        <v>82</v>
      </c>
      <c r="AY113" s="18" t="s">
        <v>159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8" t="s">
        <v>80</v>
      </c>
      <c r="BK113" s="191">
        <f>ROUND(I113*H113,2)</f>
        <v>0</v>
      </c>
      <c r="BL113" s="18" t="s">
        <v>166</v>
      </c>
      <c r="BM113" s="190" t="s">
        <v>973</v>
      </c>
    </row>
    <row r="114" spans="1:65" s="2" customFormat="1" ht="58.5">
      <c r="A114" s="35"/>
      <c r="B114" s="36"/>
      <c r="C114" s="37"/>
      <c r="D114" s="192" t="s">
        <v>168</v>
      </c>
      <c r="E114" s="37"/>
      <c r="F114" s="193" t="s">
        <v>195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168</v>
      </c>
      <c r="AU114" s="18" t="s">
        <v>82</v>
      </c>
    </row>
    <row r="115" spans="1:65" s="2" customFormat="1" ht="11.25">
      <c r="A115" s="35"/>
      <c r="B115" s="36"/>
      <c r="C115" s="37"/>
      <c r="D115" s="197" t="s">
        <v>170</v>
      </c>
      <c r="E115" s="37"/>
      <c r="F115" s="198" t="s">
        <v>196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170</v>
      </c>
      <c r="AU115" s="18" t="s">
        <v>82</v>
      </c>
    </row>
    <row r="116" spans="1:65" s="13" customFormat="1" ht="11.25">
      <c r="B116" s="199"/>
      <c r="C116" s="200"/>
      <c r="D116" s="192" t="s">
        <v>172</v>
      </c>
      <c r="E116" s="201" t="s">
        <v>19</v>
      </c>
      <c r="F116" s="202" t="s">
        <v>197</v>
      </c>
      <c r="G116" s="200"/>
      <c r="H116" s="201" t="s">
        <v>19</v>
      </c>
      <c r="I116" s="203"/>
      <c r="J116" s="200"/>
      <c r="K116" s="200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172</v>
      </c>
      <c r="AU116" s="208" t="s">
        <v>82</v>
      </c>
      <c r="AV116" s="13" t="s">
        <v>80</v>
      </c>
      <c r="AW116" s="13" t="s">
        <v>35</v>
      </c>
      <c r="AX116" s="13" t="s">
        <v>73</v>
      </c>
      <c r="AY116" s="208" t="s">
        <v>159</v>
      </c>
    </row>
    <row r="117" spans="1:65" s="14" customFormat="1" ht="11.25">
      <c r="B117" s="209"/>
      <c r="C117" s="210"/>
      <c r="D117" s="192" t="s">
        <v>172</v>
      </c>
      <c r="E117" s="211" t="s">
        <v>19</v>
      </c>
      <c r="F117" s="212" t="s">
        <v>974</v>
      </c>
      <c r="G117" s="210"/>
      <c r="H117" s="213">
        <v>15</v>
      </c>
      <c r="I117" s="214"/>
      <c r="J117" s="210"/>
      <c r="K117" s="210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172</v>
      </c>
      <c r="AU117" s="219" t="s">
        <v>82</v>
      </c>
      <c r="AV117" s="14" t="s">
        <v>82</v>
      </c>
      <c r="AW117" s="14" t="s">
        <v>35</v>
      </c>
      <c r="AX117" s="14" t="s">
        <v>73</v>
      </c>
      <c r="AY117" s="219" t="s">
        <v>159</v>
      </c>
    </row>
    <row r="118" spans="1:65" s="15" customFormat="1" ht="11.25">
      <c r="B118" s="220"/>
      <c r="C118" s="221"/>
      <c r="D118" s="192" t="s">
        <v>172</v>
      </c>
      <c r="E118" s="222" t="s">
        <v>19</v>
      </c>
      <c r="F118" s="223" t="s">
        <v>175</v>
      </c>
      <c r="G118" s="221"/>
      <c r="H118" s="224">
        <v>15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AT118" s="230" t="s">
        <v>172</v>
      </c>
      <c r="AU118" s="230" t="s">
        <v>82</v>
      </c>
      <c r="AV118" s="15" t="s">
        <v>166</v>
      </c>
      <c r="AW118" s="15" t="s">
        <v>35</v>
      </c>
      <c r="AX118" s="15" t="s">
        <v>80</v>
      </c>
      <c r="AY118" s="230" t="s">
        <v>159</v>
      </c>
    </row>
    <row r="119" spans="1:65" s="2" customFormat="1" ht="24.2" customHeight="1">
      <c r="A119" s="35"/>
      <c r="B119" s="36"/>
      <c r="C119" s="179" t="s">
        <v>199</v>
      </c>
      <c r="D119" s="179" t="s">
        <v>161</v>
      </c>
      <c r="E119" s="180" t="s">
        <v>200</v>
      </c>
      <c r="F119" s="181" t="s">
        <v>201</v>
      </c>
      <c r="G119" s="182" t="s">
        <v>202</v>
      </c>
      <c r="H119" s="183">
        <v>188.304</v>
      </c>
      <c r="I119" s="184"/>
      <c r="J119" s="185">
        <f>ROUND(I119*H119,2)</f>
        <v>0</v>
      </c>
      <c r="K119" s="181" t="s">
        <v>165</v>
      </c>
      <c r="L119" s="40"/>
      <c r="M119" s="186" t="s">
        <v>19</v>
      </c>
      <c r="N119" s="187" t="s">
        <v>44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166</v>
      </c>
      <c r="AT119" s="190" t="s">
        <v>161</v>
      </c>
      <c r="AU119" s="190" t="s">
        <v>82</v>
      </c>
      <c r="AY119" s="18" t="s">
        <v>159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80</v>
      </c>
      <c r="BK119" s="191">
        <f>ROUND(I119*H119,2)</f>
        <v>0</v>
      </c>
      <c r="BL119" s="18" t="s">
        <v>166</v>
      </c>
      <c r="BM119" s="190" t="s">
        <v>975</v>
      </c>
    </row>
    <row r="120" spans="1:65" s="2" customFormat="1" ht="19.5">
      <c r="A120" s="35"/>
      <c r="B120" s="36"/>
      <c r="C120" s="37"/>
      <c r="D120" s="192" t="s">
        <v>168</v>
      </c>
      <c r="E120" s="37"/>
      <c r="F120" s="193" t="s">
        <v>204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168</v>
      </c>
      <c r="AU120" s="18" t="s">
        <v>82</v>
      </c>
    </row>
    <row r="121" spans="1:65" s="2" customFormat="1" ht="11.25">
      <c r="A121" s="35"/>
      <c r="B121" s="36"/>
      <c r="C121" s="37"/>
      <c r="D121" s="197" t="s">
        <v>170</v>
      </c>
      <c r="E121" s="37"/>
      <c r="F121" s="198" t="s">
        <v>205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170</v>
      </c>
      <c r="AU121" s="18" t="s">
        <v>82</v>
      </c>
    </row>
    <row r="122" spans="1:65" s="13" customFormat="1" ht="11.25">
      <c r="B122" s="199"/>
      <c r="C122" s="200"/>
      <c r="D122" s="192" t="s">
        <v>172</v>
      </c>
      <c r="E122" s="201" t="s">
        <v>19</v>
      </c>
      <c r="F122" s="202" t="s">
        <v>206</v>
      </c>
      <c r="G122" s="200"/>
      <c r="H122" s="201" t="s">
        <v>19</v>
      </c>
      <c r="I122" s="203"/>
      <c r="J122" s="200"/>
      <c r="K122" s="200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172</v>
      </c>
      <c r="AU122" s="208" t="s">
        <v>82</v>
      </c>
      <c r="AV122" s="13" t="s">
        <v>80</v>
      </c>
      <c r="AW122" s="13" t="s">
        <v>35</v>
      </c>
      <c r="AX122" s="13" t="s">
        <v>73</v>
      </c>
      <c r="AY122" s="208" t="s">
        <v>159</v>
      </c>
    </row>
    <row r="123" spans="1:65" s="14" customFormat="1" ht="11.25">
      <c r="B123" s="209"/>
      <c r="C123" s="210"/>
      <c r="D123" s="192" t="s">
        <v>172</v>
      </c>
      <c r="E123" s="211" t="s">
        <v>19</v>
      </c>
      <c r="F123" s="212" t="s">
        <v>976</v>
      </c>
      <c r="G123" s="210"/>
      <c r="H123" s="213">
        <v>188.304</v>
      </c>
      <c r="I123" s="214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172</v>
      </c>
      <c r="AU123" s="219" t="s">
        <v>82</v>
      </c>
      <c r="AV123" s="14" t="s">
        <v>82</v>
      </c>
      <c r="AW123" s="14" t="s">
        <v>35</v>
      </c>
      <c r="AX123" s="14" t="s">
        <v>73</v>
      </c>
      <c r="AY123" s="219" t="s">
        <v>159</v>
      </c>
    </row>
    <row r="124" spans="1:65" s="15" customFormat="1" ht="11.25">
      <c r="B124" s="220"/>
      <c r="C124" s="221"/>
      <c r="D124" s="192" t="s">
        <v>172</v>
      </c>
      <c r="E124" s="222" t="s">
        <v>19</v>
      </c>
      <c r="F124" s="223" t="s">
        <v>175</v>
      </c>
      <c r="G124" s="221"/>
      <c r="H124" s="224">
        <v>188.304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172</v>
      </c>
      <c r="AU124" s="230" t="s">
        <v>82</v>
      </c>
      <c r="AV124" s="15" t="s">
        <v>166</v>
      </c>
      <c r="AW124" s="15" t="s">
        <v>35</v>
      </c>
      <c r="AX124" s="15" t="s">
        <v>80</v>
      </c>
      <c r="AY124" s="230" t="s">
        <v>159</v>
      </c>
    </row>
    <row r="125" spans="1:65" s="2" customFormat="1" ht="33" customHeight="1">
      <c r="A125" s="35"/>
      <c r="B125" s="36"/>
      <c r="C125" s="179" t="s">
        <v>208</v>
      </c>
      <c r="D125" s="179" t="s">
        <v>161</v>
      </c>
      <c r="E125" s="180" t="s">
        <v>977</v>
      </c>
      <c r="F125" s="181" t="s">
        <v>978</v>
      </c>
      <c r="G125" s="182" t="s">
        <v>211</v>
      </c>
      <c r="H125" s="183">
        <v>184.827</v>
      </c>
      <c r="I125" s="184"/>
      <c r="J125" s="185">
        <f>ROUND(I125*H125,2)</f>
        <v>0</v>
      </c>
      <c r="K125" s="181" t="s">
        <v>165</v>
      </c>
      <c r="L125" s="40"/>
      <c r="M125" s="186" t="s">
        <v>19</v>
      </c>
      <c r="N125" s="187" t="s">
        <v>44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166</v>
      </c>
      <c r="AT125" s="190" t="s">
        <v>161</v>
      </c>
      <c r="AU125" s="190" t="s">
        <v>82</v>
      </c>
      <c r="AY125" s="18" t="s">
        <v>159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80</v>
      </c>
      <c r="BK125" s="191">
        <f>ROUND(I125*H125,2)</f>
        <v>0</v>
      </c>
      <c r="BL125" s="18" t="s">
        <v>166</v>
      </c>
      <c r="BM125" s="190" t="s">
        <v>979</v>
      </c>
    </row>
    <row r="126" spans="1:65" s="2" customFormat="1" ht="29.25">
      <c r="A126" s="35"/>
      <c r="B126" s="36"/>
      <c r="C126" s="37"/>
      <c r="D126" s="192" t="s">
        <v>168</v>
      </c>
      <c r="E126" s="37"/>
      <c r="F126" s="193" t="s">
        <v>980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168</v>
      </c>
      <c r="AU126" s="18" t="s">
        <v>82</v>
      </c>
    </row>
    <row r="127" spans="1:65" s="2" customFormat="1" ht="11.25">
      <c r="A127" s="35"/>
      <c r="B127" s="36"/>
      <c r="C127" s="37"/>
      <c r="D127" s="197" t="s">
        <v>170</v>
      </c>
      <c r="E127" s="37"/>
      <c r="F127" s="198" t="s">
        <v>981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170</v>
      </c>
      <c r="AU127" s="18" t="s">
        <v>82</v>
      </c>
    </row>
    <row r="128" spans="1:65" s="13" customFormat="1" ht="11.25">
      <c r="B128" s="199"/>
      <c r="C128" s="200"/>
      <c r="D128" s="192" t="s">
        <v>172</v>
      </c>
      <c r="E128" s="201" t="s">
        <v>19</v>
      </c>
      <c r="F128" s="202" t="s">
        <v>215</v>
      </c>
      <c r="G128" s="200"/>
      <c r="H128" s="201" t="s">
        <v>19</v>
      </c>
      <c r="I128" s="203"/>
      <c r="J128" s="200"/>
      <c r="K128" s="200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172</v>
      </c>
      <c r="AU128" s="208" t="s">
        <v>82</v>
      </c>
      <c r="AV128" s="13" t="s">
        <v>80</v>
      </c>
      <c r="AW128" s="13" t="s">
        <v>35</v>
      </c>
      <c r="AX128" s="13" t="s">
        <v>73</v>
      </c>
      <c r="AY128" s="208" t="s">
        <v>159</v>
      </c>
    </row>
    <row r="129" spans="1:65" s="14" customFormat="1" ht="22.5">
      <c r="B129" s="209"/>
      <c r="C129" s="210"/>
      <c r="D129" s="192" t="s">
        <v>172</v>
      </c>
      <c r="E129" s="211" t="s">
        <v>19</v>
      </c>
      <c r="F129" s="212" t="s">
        <v>982</v>
      </c>
      <c r="G129" s="210"/>
      <c r="H129" s="213">
        <v>7.8929999999999998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172</v>
      </c>
      <c r="AU129" s="219" t="s">
        <v>82</v>
      </c>
      <c r="AV129" s="14" t="s">
        <v>82</v>
      </c>
      <c r="AW129" s="14" t="s">
        <v>35</v>
      </c>
      <c r="AX129" s="14" t="s">
        <v>73</v>
      </c>
      <c r="AY129" s="219" t="s">
        <v>159</v>
      </c>
    </row>
    <row r="130" spans="1:65" s="14" customFormat="1" ht="33.75">
      <c r="B130" s="209"/>
      <c r="C130" s="210"/>
      <c r="D130" s="192" t="s">
        <v>172</v>
      </c>
      <c r="E130" s="211" t="s">
        <v>19</v>
      </c>
      <c r="F130" s="212" t="s">
        <v>983</v>
      </c>
      <c r="G130" s="210"/>
      <c r="H130" s="213">
        <v>169.625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172</v>
      </c>
      <c r="AU130" s="219" t="s">
        <v>82</v>
      </c>
      <c r="AV130" s="14" t="s">
        <v>82</v>
      </c>
      <c r="AW130" s="14" t="s">
        <v>35</v>
      </c>
      <c r="AX130" s="14" t="s">
        <v>73</v>
      </c>
      <c r="AY130" s="219" t="s">
        <v>159</v>
      </c>
    </row>
    <row r="131" spans="1:65" s="14" customFormat="1" ht="22.5">
      <c r="B131" s="209"/>
      <c r="C131" s="210"/>
      <c r="D131" s="192" t="s">
        <v>172</v>
      </c>
      <c r="E131" s="211" t="s">
        <v>19</v>
      </c>
      <c r="F131" s="212" t="s">
        <v>984</v>
      </c>
      <c r="G131" s="210"/>
      <c r="H131" s="213">
        <v>7.3090000000000002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172</v>
      </c>
      <c r="AU131" s="219" t="s">
        <v>82</v>
      </c>
      <c r="AV131" s="14" t="s">
        <v>82</v>
      </c>
      <c r="AW131" s="14" t="s">
        <v>35</v>
      </c>
      <c r="AX131" s="14" t="s">
        <v>73</v>
      </c>
      <c r="AY131" s="219" t="s">
        <v>159</v>
      </c>
    </row>
    <row r="132" spans="1:65" s="15" customFormat="1" ht="11.25">
      <c r="B132" s="220"/>
      <c r="C132" s="221"/>
      <c r="D132" s="192" t="s">
        <v>172</v>
      </c>
      <c r="E132" s="222" t="s">
        <v>19</v>
      </c>
      <c r="F132" s="223" t="s">
        <v>175</v>
      </c>
      <c r="G132" s="221"/>
      <c r="H132" s="224">
        <v>184.827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172</v>
      </c>
      <c r="AU132" s="230" t="s">
        <v>82</v>
      </c>
      <c r="AV132" s="15" t="s">
        <v>166</v>
      </c>
      <c r="AW132" s="15" t="s">
        <v>35</v>
      </c>
      <c r="AX132" s="15" t="s">
        <v>80</v>
      </c>
      <c r="AY132" s="230" t="s">
        <v>159</v>
      </c>
    </row>
    <row r="133" spans="1:65" s="2" customFormat="1" ht="16.5" customHeight="1">
      <c r="A133" s="35"/>
      <c r="B133" s="36"/>
      <c r="C133" s="179" t="s">
        <v>219</v>
      </c>
      <c r="D133" s="179" t="s">
        <v>161</v>
      </c>
      <c r="E133" s="180" t="s">
        <v>716</v>
      </c>
      <c r="F133" s="181" t="s">
        <v>717</v>
      </c>
      <c r="G133" s="182" t="s">
        <v>202</v>
      </c>
      <c r="H133" s="183">
        <v>93.38</v>
      </c>
      <c r="I133" s="184"/>
      <c r="J133" s="185">
        <f>ROUND(I133*H133,2)</f>
        <v>0</v>
      </c>
      <c r="K133" s="181" t="s">
        <v>165</v>
      </c>
      <c r="L133" s="40"/>
      <c r="M133" s="186" t="s">
        <v>19</v>
      </c>
      <c r="N133" s="187" t="s">
        <v>44</v>
      </c>
      <c r="O133" s="65"/>
      <c r="P133" s="188">
        <f>O133*H133</f>
        <v>0</v>
      </c>
      <c r="Q133" s="188">
        <v>4.4400000000000004E-3</v>
      </c>
      <c r="R133" s="188">
        <f>Q133*H133</f>
        <v>0.41460720000000001</v>
      </c>
      <c r="S133" s="188">
        <v>0</v>
      </c>
      <c r="T133" s="18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0" t="s">
        <v>166</v>
      </c>
      <c r="AT133" s="190" t="s">
        <v>161</v>
      </c>
      <c r="AU133" s="190" t="s">
        <v>82</v>
      </c>
      <c r="AY133" s="18" t="s">
        <v>159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80</v>
      </c>
      <c r="BK133" s="191">
        <f>ROUND(I133*H133,2)</f>
        <v>0</v>
      </c>
      <c r="BL133" s="18" t="s">
        <v>166</v>
      </c>
      <c r="BM133" s="190" t="s">
        <v>985</v>
      </c>
    </row>
    <row r="134" spans="1:65" s="2" customFormat="1" ht="19.5">
      <c r="A134" s="35"/>
      <c r="B134" s="36"/>
      <c r="C134" s="37"/>
      <c r="D134" s="192" t="s">
        <v>168</v>
      </c>
      <c r="E134" s="37"/>
      <c r="F134" s="193" t="s">
        <v>719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168</v>
      </c>
      <c r="AU134" s="18" t="s">
        <v>82</v>
      </c>
    </row>
    <row r="135" spans="1:65" s="2" customFormat="1" ht="11.25">
      <c r="A135" s="35"/>
      <c r="B135" s="36"/>
      <c r="C135" s="37"/>
      <c r="D135" s="197" t="s">
        <v>170</v>
      </c>
      <c r="E135" s="37"/>
      <c r="F135" s="198" t="s">
        <v>720</v>
      </c>
      <c r="G135" s="37"/>
      <c r="H135" s="37"/>
      <c r="I135" s="194"/>
      <c r="J135" s="37"/>
      <c r="K135" s="37"/>
      <c r="L135" s="40"/>
      <c r="M135" s="195"/>
      <c r="N135" s="196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170</v>
      </c>
      <c r="AU135" s="18" t="s">
        <v>82</v>
      </c>
    </row>
    <row r="136" spans="1:65" s="13" customFormat="1" ht="11.25">
      <c r="B136" s="199"/>
      <c r="C136" s="200"/>
      <c r="D136" s="192" t="s">
        <v>172</v>
      </c>
      <c r="E136" s="201" t="s">
        <v>19</v>
      </c>
      <c r="F136" s="202" t="s">
        <v>721</v>
      </c>
      <c r="G136" s="200"/>
      <c r="H136" s="201" t="s">
        <v>19</v>
      </c>
      <c r="I136" s="203"/>
      <c r="J136" s="200"/>
      <c r="K136" s="200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172</v>
      </c>
      <c r="AU136" s="208" t="s">
        <v>82</v>
      </c>
      <c r="AV136" s="13" t="s">
        <v>80</v>
      </c>
      <c r="AW136" s="13" t="s">
        <v>35</v>
      </c>
      <c r="AX136" s="13" t="s">
        <v>73</v>
      </c>
      <c r="AY136" s="208" t="s">
        <v>159</v>
      </c>
    </row>
    <row r="137" spans="1:65" s="14" customFormat="1" ht="11.25">
      <c r="B137" s="209"/>
      <c r="C137" s="210"/>
      <c r="D137" s="192" t="s">
        <v>172</v>
      </c>
      <c r="E137" s="211" t="s">
        <v>19</v>
      </c>
      <c r="F137" s="212" t="s">
        <v>986</v>
      </c>
      <c r="G137" s="210"/>
      <c r="H137" s="213">
        <v>93.38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172</v>
      </c>
      <c r="AU137" s="219" t="s">
        <v>82</v>
      </c>
      <c r="AV137" s="14" t="s">
        <v>82</v>
      </c>
      <c r="AW137" s="14" t="s">
        <v>35</v>
      </c>
      <c r="AX137" s="14" t="s">
        <v>80</v>
      </c>
      <c r="AY137" s="219" t="s">
        <v>159</v>
      </c>
    </row>
    <row r="138" spans="1:65" s="2" customFormat="1" ht="16.5" customHeight="1">
      <c r="A138" s="35"/>
      <c r="B138" s="36"/>
      <c r="C138" s="179" t="s">
        <v>191</v>
      </c>
      <c r="D138" s="179" t="s">
        <v>161</v>
      </c>
      <c r="E138" s="180" t="s">
        <v>723</v>
      </c>
      <c r="F138" s="181" t="s">
        <v>724</v>
      </c>
      <c r="G138" s="182" t="s">
        <v>202</v>
      </c>
      <c r="H138" s="183">
        <v>93.38</v>
      </c>
      <c r="I138" s="184"/>
      <c r="J138" s="185">
        <f>ROUND(I138*H138,2)</f>
        <v>0</v>
      </c>
      <c r="K138" s="181" t="s">
        <v>165</v>
      </c>
      <c r="L138" s="40"/>
      <c r="M138" s="186" t="s">
        <v>19</v>
      </c>
      <c r="N138" s="187" t="s">
        <v>44</v>
      </c>
      <c r="O138" s="65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0" t="s">
        <v>166</v>
      </c>
      <c r="AT138" s="190" t="s">
        <v>161</v>
      </c>
      <c r="AU138" s="190" t="s">
        <v>82</v>
      </c>
      <c r="AY138" s="18" t="s">
        <v>159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80</v>
      </c>
      <c r="BK138" s="191">
        <f>ROUND(I138*H138,2)</f>
        <v>0</v>
      </c>
      <c r="BL138" s="18" t="s">
        <v>166</v>
      </c>
      <c r="BM138" s="190" t="s">
        <v>987</v>
      </c>
    </row>
    <row r="139" spans="1:65" s="2" customFormat="1" ht="29.25">
      <c r="A139" s="35"/>
      <c r="B139" s="36"/>
      <c r="C139" s="37"/>
      <c r="D139" s="192" t="s">
        <v>168</v>
      </c>
      <c r="E139" s="37"/>
      <c r="F139" s="193" t="s">
        <v>726</v>
      </c>
      <c r="G139" s="37"/>
      <c r="H139" s="37"/>
      <c r="I139" s="194"/>
      <c r="J139" s="37"/>
      <c r="K139" s="37"/>
      <c r="L139" s="40"/>
      <c r="M139" s="195"/>
      <c r="N139" s="196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168</v>
      </c>
      <c r="AU139" s="18" t="s">
        <v>82</v>
      </c>
    </row>
    <row r="140" spans="1:65" s="2" customFormat="1" ht="11.25">
      <c r="A140" s="35"/>
      <c r="B140" s="36"/>
      <c r="C140" s="37"/>
      <c r="D140" s="197" t="s">
        <v>170</v>
      </c>
      <c r="E140" s="37"/>
      <c r="F140" s="198" t="s">
        <v>727</v>
      </c>
      <c r="G140" s="37"/>
      <c r="H140" s="37"/>
      <c r="I140" s="194"/>
      <c r="J140" s="37"/>
      <c r="K140" s="37"/>
      <c r="L140" s="40"/>
      <c r="M140" s="195"/>
      <c r="N140" s="19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170</v>
      </c>
      <c r="AU140" s="18" t="s">
        <v>82</v>
      </c>
    </row>
    <row r="141" spans="1:65" s="2" customFormat="1" ht="21.75" customHeight="1">
      <c r="A141" s="35"/>
      <c r="B141" s="36"/>
      <c r="C141" s="179" t="s">
        <v>231</v>
      </c>
      <c r="D141" s="179" t="s">
        <v>161</v>
      </c>
      <c r="E141" s="180" t="s">
        <v>728</v>
      </c>
      <c r="F141" s="181" t="s">
        <v>729</v>
      </c>
      <c r="G141" s="182" t="s">
        <v>211</v>
      </c>
      <c r="H141" s="183">
        <v>182.19300000000001</v>
      </c>
      <c r="I141" s="184"/>
      <c r="J141" s="185">
        <f>ROUND(I141*H141,2)</f>
        <v>0</v>
      </c>
      <c r="K141" s="181" t="s">
        <v>165</v>
      </c>
      <c r="L141" s="40"/>
      <c r="M141" s="186" t="s">
        <v>19</v>
      </c>
      <c r="N141" s="187" t="s">
        <v>44</v>
      </c>
      <c r="O141" s="65"/>
      <c r="P141" s="188">
        <f>O141*H141</f>
        <v>0</v>
      </c>
      <c r="Q141" s="188">
        <v>2.7200000000000002E-3</v>
      </c>
      <c r="R141" s="188">
        <f>Q141*H141</f>
        <v>0.49556496000000005</v>
      </c>
      <c r="S141" s="188">
        <v>0</v>
      </c>
      <c r="T141" s="18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0" t="s">
        <v>166</v>
      </c>
      <c r="AT141" s="190" t="s">
        <v>161</v>
      </c>
      <c r="AU141" s="190" t="s">
        <v>82</v>
      </c>
      <c r="AY141" s="18" t="s">
        <v>159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80</v>
      </c>
      <c r="BK141" s="191">
        <f>ROUND(I141*H141,2)</f>
        <v>0</v>
      </c>
      <c r="BL141" s="18" t="s">
        <v>166</v>
      </c>
      <c r="BM141" s="190" t="s">
        <v>988</v>
      </c>
    </row>
    <row r="142" spans="1:65" s="2" customFormat="1" ht="19.5">
      <c r="A142" s="35"/>
      <c r="B142" s="36"/>
      <c r="C142" s="37"/>
      <c r="D142" s="192" t="s">
        <v>168</v>
      </c>
      <c r="E142" s="37"/>
      <c r="F142" s="193" t="s">
        <v>731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168</v>
      </c>
      <c r="AU142" s="18" t="s">
        <v>82</v>
      </c>
    </row>
    <row r="143" spans="1:65" s="2" customFormat="1" ht="11.25">
      <c r="A143" s="35"/>
      <c r="B143" s="36"/>
      <c r="C143" s="37"/>
      <c r="D143" s="197" t="s">
        <v>170</v>
      </c>
      <c r="E143" s="37"/>
      <c r="F143" s="198" t="s">
        <v>732</v>
      </c>
      <c r="G143" s="37"/>
      <c r="H143" s="37"/>
      <c r="I143" s="194"/>
      <c r="J143" s="37"/>
      <c r="K143" s="37"/>
      <c r="L143" s="40"/>
      <c r="M143" s="195"/>
      <c r="N143" s="196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170</v>
      </c>
      <c r="AU143" s="18" t="s">
        <v>82</v>
      </c>
    </row>
    <row r="144" spans="1:65" s="14" customFormat="1" ht="11.25">
      <c r="B144" s="209"/>
      <c r="C144" s="210"/>
      <c r="D144" s="192" t="s">
        <v>172</v>
      </c>
      <c r="E144" s="211" t="s">
        <v>19</v>
      </c>
      <c r="F144" s="212" t="s">
        <v>989</v>
      </c>
      <c r="G144" s="210"/>
      <c r="H144" s="213">
        <v>182.19300000000001</v>
      </c>
      <c r="I144" s="214"/>
      <c r="J144" s="210"/>
      <c r="K144" s="210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172</v>
      </c>
      <c r="AU144" s="219" t="s">
        <v>82</v>
      </c>
      <c r="AV144" s="14" t="s">
        <v>82</v>
      </c>
      <c r="AW144" s="14" t="s">
        <v>35</v>
      </c>
      <c r="AX144" s="14" t="s">
        <v>80</v>
      </c>
      <c r="AY144" s="219" t="s">
        <v>159</v>
      </c>
    </row>
    <row r="145" spans="1:65" s="2" customFormat="1" ht="21.75" customHeight="1">
      <c r="A145" s="35"/>
      <c r="B145" s="36"/>
      <c r="C145" s="179" t="s">
        <v>238</v>
      </c>
      <c r="D145" s="179" t="s">
        <v>161</v>
      </c>
      <c r="E145" s="180" t="s">
        <v>734</v>
      </c>
      <c r="F145" s="181" t="s">
        <v>735</v>
      </c>
      <c r="G145" s="182" t="s">
        <v>211</v>
      </c>
      <c r="H145" s="183">
        <v>182.19300000000001</v>
      </c>
      <c r="I145" s="184"/>
      <c r="J145" s="185">
        <f>ROUND(I145*H145,2)</f>
        <v>0</v>
      </c>
      <c r="K145" s="181" t="s">
        <v>165</v>
      </c>
      <c r="L145" s="40"/>
      <c r="M145" s="186" t="s">
        <v>19</v>
      </c>
      <c r="N145" s="187" t="s">
        <v>44</v>
      </c>
      <c r="O145" s="65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0" t="s">
        <v>166</v>
      </c>
      <c r="AT145" s="190" t="s">
        <v>161</v>
      </c>
      <c r="AU145" s="190" t="s">
        <v>82</v>
      </c>
      <c r="AY145" s="18" t="s">
        <v>159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80</v>
      </c>
      <c r="BK145" s="191">
        <f>ROUND(I145*H145,2)</f>
        <v>0</v>
      </c>
      <c r="BL145" s="18" t="s">
        <v>166</v>
      </c>
      <c r="BM145" s="190" t="s">
        <v>990</v>
      </c>
    </row>
    <row r="146" spans="1:65" s="2" customFormat="1" ht="29.25">
      <c r="A146" s="35"/>
      <c r="B146" s="36"/>
      <c r="C146" s="37"/>
      <c r="D146" s="192" t="s">
        <v>168</v>
      </c>
      <c r="E146" s="37"/>
      <c r="F146" s="193" t="s">
        <v>737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168</v>
      </c>
      <c r="AU146" s="18" t="s">
        <v>82</v>
      </c>
    </row>
    <row r="147" spans="1:65" s="2" customFormat="1" ht="11.25">
      <c r="A147" s="35"/>
      <c r="B147" s="36"/>
      <c r="C147" s="37"/>
      <c r="D147" s="197" t="s">
        <v>170</v>
      </c>
      <c r="E147" s="37"/>
      <c r="F147" s="198" t="s">
        <v>738</v>
      </c>
      <c r="G147" s="37"/>
      <c r="H147" s="37"/>
      <c r="I147" s="194"/>
      <c r="J147" s="37"/>
      <c r="K147" s="37"/>
      <c r="L147" s="40"/>
      <c r="M147" s="195"/>
      <c r="N147" s="196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170</v>
      </c>
      <c r="AU147" s="18" t="s">
        <v>82</v>
      </c>
    </row>
    <row r="148" spans="1:65" s="2" customFormat="1" ht="24.2" customHeight="1">
      <c r="A148" s="35"/>
      <c r="B148" s="36"/>
      <c r="C148" s="179" t="s">
        <v>244</v>
      </c>
      <c r="D148" s="179" t="s">
        <v>161</v>
      </c>
      <c r="E148" s="180" t="s">
        <v>739</v>
      </c>
      <c r="F148" s="181" t="s">
        <v>740</v>
      </c>
      <c r="G148" s="182" t="s">
        <v>222</v>
      </c>
      <c r="H148" s="183">
        <v>369.654</v>
      </c>
      <c r="I148" s="184"/>
      <c r="J148" s="185">
        <f>ROUND(I148*H148,2)</f>
        <v>0</v>
      </c>
      <c r="K148" s="181" t="s">
        <v>165</v>
      </c>
      <c r="L148" s="40"/>
      <c r="M148" s="186" t="s">
        <v>19</v>
      </c>
      <c r="N148" s="187" t="s">
        <v>44</v>
      </c>
      <c r="O148" s="65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0" t="s">
        <v>166</v>
      </c>
      <c r="AT148" s="190" t="s">
        <v>161</v>
      </c>
      <c r="AU148" s="190" t="s">
        <v>82</v>
      </c>
      <c r="AY148" s="18" t="s">
        <v>159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80</v>
      </c>
      <c r="BK148" s="191">
        <f>ROUND(I148*H148,2)</f>
        <v>0</v>
      </c>
      <c r="BL148" s="18" t="s">
        <v>166</v>
      </c>
      <c r="BM148" s="190" t="s">
        <v>991</v>
      </c>
    </row>
    <row r="149" spans="1:65" s="2" customFormat="1" ht="29.25">
      <c r="A149" s="35"/>
      <c r="B149" s="36"/>
      <c r="C149" s="37"/>
      <c r="D149" s="192" t="s">
        <v>168</v>
      </c>
      <c r="E149" s="37"/>
      <c r="F149" s="193" t="s">
        <v>742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168</v>
      </c>
      <c r="AU149" s="18" t="s">
        <v>82</v>
      </c>
    </row>
    <row r="150" spans="1:65" s="2" customFormat="1" ht="11.25">
      <c r="A150" s="35"/>
      <c r="B150" s="36"/>
      <c r="C150" s="37"/>
      <c r="D150" s="197" t="s">
        <v>170</v>
      </c>
      <c r="E150" s="37"/>
      <c r="F150" s="198" t="s">
        <v>743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170</v>
      </c>
      <c r="AU150" s="18" t="s">
        <v>82</v>
      </c>
    </row>
    <row r="151" spans="1:65" s="14" customFormat="1" ht="11.25">
      <c r="B151" s="209"/>
      <c r="C151" s="210"/>
      <c r="D151" s="192" t="s">
        <v>172</v>
      </c>
      <c r="E151" s="211" t="s">
        <v>19</v>
      </c>
      <c r="F151" s="212" t="s">
        <v>992</v>
      </c>
      <c r="G151" s="210"/>
      <c r="H151" s="213">
        <v>369.654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172</v>
      </c>
      <c r="AU151" s="219" t="s">
        <v>82</v>
      </c>
      <c r="AV151" s="14" t="s">
        <v>82</v>
      </c>
      <c r="AW151" s="14" t="s">
        <v>35</v>
      </c>
      <c r="AX151" s="14" t="s">
        <v>73</v>
      </c>
      <c r="AY151" s="219" t="s">
        <v>159</v>
      </c>
    </row>
    <row r="152" spans="1:65" s="15" customFormat="1" ht="11.25">
      <c r="B152" s="220"/>
      <c r="C152" s="221"/>
      <c r="D152" s="192" t="s">
        <v>172</v>
      </c>
      <c r="E152" s="222" t="s">
        <v>19</v>
      </c>
      <c r="F152" s="223" t="s">
        <v>175</v>
      </c>
      <c r="G152" s="221"/>
      <c r="H152" s="224">
        <v>369.654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172</v>
      </c>
      <c r="AU152" s="230" t="s">
        <v>82</v>
      </c>
      <c r="AV152" s="15" t="s">
        <v>166</v>
      </c>
      <c r="AW152" s="15" t="s">
        <v>35</v>
      </c>
      <c r="AX152" s="15" t="s">
        <v>80</v>
      </c>
      <c r="AY152" s="230" t="s">
        <v>159</v>
      </c>
    </row>
    <row r="153" spans="1:65" s="2" customFormat="1" ht="37.9" customHeight="1">
      <c r="A153" s="35"/>
      <c r="B153" s="36"/>
      <c r="C153" s="179" t="s">
        <v>252</v>
      </c>
      <c r="D153" s="179" t="s">
        <v>161</v>
      </c>
      <c r="E153" s="180" t="s">
        <v>226</v>
      </c>
      <c r="F153" s="181" t="s">
        <v>227</v>
      </c>
      <c r="G153" s="182" t="s">
        <v>211</v>
      </c>
      <c r="H153" s="183">
        <v>184.827</v>
      </c>
      <c r="I153" s="184"/>
      <c r="J153" s="185">
        <f>ROUND(I153*H153,2)</f>
        <v>0</v>
      </c>
      <c r="K153" s="181" t="s">
        <v>165</v>
      </c>
      <c r="L153" s="40"/>
      <c r="M153" s="186" t="s">
        <v>19</v>
      </c>
      <c r="N153" s="187" t="s">
        <v>44</v>
      </c>
      <c r="O153" s="65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0" t="s">
        <v>166</v>
      </c>
      <c r="AT153" s="190" t="s">
        <v>161</v>
      </c>
      <c r="AU153" s="190" t="s">
        <v>82</v>
      </c>
      <c r="AY153" s="18" t="s">
        <v>159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80</v>
      </c>
      <c r="BK153" s="191">
        <f>ROUND(I153*H153,2)</f>
        <v>0</v>
      </c>
      <c r="BL153" s="18" t="s">
        <v>166</v>
      </c>
      <c r="BM153" s="190" t="s">
        <v>993</v>
      </c>
    </row>
    <row r="154" spans="1:65" s="2" customFormat="1" ht="39">
      <c r="A154" s="35"/>
      <c r="B154" s="36"/>
      <c r="C154" s="37"/>
      <c r="D154" s="192" t="s">
        <v>168</v>
      </c>
      <c r="E154" s="37"/>
      <c r="F154" s="193" t="s">
        <v>229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168</v>
      </c>
      <c r="AU154" s="18" t="s">
        <v>82</v>
      </c>
    </row>
    <row r="155" spans="1:65" s="2" customFormat="1" ht="11.25">
      <c r="A155" s="35"/>
      <c r="B155" s="36"/>
      <c r="C155" s="37"/>
      <c r="D155" s="197" t="s">
        <v>170</v>
      </c>
      <c r="E155" s="37"/>
      <c r="F155" s="198" t="s">
        <v>230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170</v>
      </c>
      <c r="AU155" s="18" t="s">
        <v>82</v>
      </c>
    </row>
    <row r="156" spans="1:65" s="2" customFormat="1" ht="37.9" customHeight="1">
      <c r="A156" s="35"/>
      <c r="B156" s="36"/>
      <c r="C156" s="179" t="s">
        <v>258</v>
      </c>
      <c r="D156" s="179" t="s">
        <v>161</v>
      </c>
      <c r="E156" s="180" t="s">
        <v>232</v>
      </c>
      <c r="F156" s="181" t="s">
        <v>233</v>
      </c>
      <c r="G156" s="182" t="s">
        <v>211</v>
      </c>
      <c r="H156" s="183">
        <v>184.827</v>
      </c>
      <c r="I156" s="184"/>
      <c r="J156" s="185">
        <f>ROUND(I156*H156,2)</f>
        <v>0</v>
      </c>
      <c r="K156" s="181" t="s">
        <v>165</v>
      </c>
      <c r="L156" s="40"/>
      <c r="M156" s="186" t="s">
        <v>19</v>
      </c>
      <c r="N156" s="187" t="s">
        <v>44</v>
      </c>
      <c r="O156" s="65"/>
      <c r="P156" s="188">
        <f>O156*H156</f>
        <v>0</v>
      </c>
      <c r="Q156" s="188">
        <v>0</v>
      </c>
      <c r="R156" s="188">
        <f>Q156*H156</f>
        <v>0</v>
      </c>
      <c r="S156" s="188">
        <v>0</v>
      </c>
      <c r="T156" s="18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0" t="s">
        <v>166</v>
      </c>
      <c r="AT156" s="190" t="s">
        <v>161</v>
      </c>
      <c r="AU156" s="190" t="s">
        <v>82</v>
      </c>
      <c r="AY156" s="18" t="s">
        <v>159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8" t="s">
        <v>80</v>
      </c>
      <c r="BK156" s="191">
        <f>ROUND(I156*H156,2)</f>
        <v>0</v>
      </c>
      <c r="BL156" s="18" t="s">
        <v>166</v>
      </c>
      <c r="BM156" s="190" t="s">
        <v>994</v>
      </c>
    </row>
    <row r="157" spans="1:65" s="2" customFormat="1" ht="48.75">
      <c r="A157" s="35"/>
      <c r="B157" s="36"/>
      <c r="C157" s="37"/>
      <c r="D157" s="192" t="s">
        <v>168</v>
      </c>
      <c r="E157" s="37"/>
      <c r="F157" s="193" t="s">
        <v>235</v>
      </c>
      <c r="G157" s="37"/>
      <c r="H157" s="37"/>
      <c r="I157" s="194"/>
      <c r="J157" s="37"/>
      <c r="K157" s="37"/>
      <c r="L157" s="40"/>
      <c r="M157" s="195"/>
      <c r="N157" s="196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168</v>
      </c>
      <c r="AU157" s="18" t="s">
        <v>82</v>
      </c>
    </row>
    <row r="158" spans="1:65" s="2" customFormat="1" ht="11.25">
      <c r="A158" s="35"/>
      <c r="B158" s="36"/>
      <c r="C158" s="37"/>
      <c r="D158" s="197" t="s">
        <v>170</v>
      </c>
      <c r="E158" s="37"/>
      <c r="F158" s="198" t="s">
        <v>236</v>
      </c>
      <c r="G158" s="37"/>
      <c r="H158" s="37"/>
      <c r="I158" s="194"/>
      <c r="J158" s="37"/>
      <c r="K158" s="37"/>
      <c r="L158" s="40"/>
      <c r="M158" s="195"/>
      <c r="N158" s="196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170</v>
      </c>
      <c r="AU158" s="18" t="s">
        <v>82</v>
      </c>
    </row>
    <row r="159" spans="1:65" s="2" customFormat="1" ht="24.2" customHeight="1">
      <c r="A159" s="35"/>
      <c r="B159" s="36"/>
      <c r="C159" s="179" t="s">
        <v>266</v>
      </c>
      <c r="D159" s="179" t="s">
        <v>161</v>
      </c>
      <c r="E159" s="180" t="s">
        <v>239</v>
      </c>
      <c r="F159" s="181" t="s">
        <v>240</v>
      </c>
      <c r="G159" s="182" t="s">
        <v>211</v>
      </c>
      <c r="H159" s="183">
        <v>184.827</v>
      </c>
      <c r="I159" s="184"/>
      <c r="J159" s="185">
        <f>ROUND(I159*H159,2)</f>
        <v>0</v>
      </c>
      <c r="K159" s="181" t="s">
        <v>165</v>
      </c>
      <c r="L159" s="40"/>
      <c r="M159" s="186" t="s">
        <v>19</v>
      </c>
      <c r="N159" s="187" t="s">
        <v>44</v>
      </c>
      <c r="O159" s="65"/>
      <c r="P159" s="188">
        <f>O159*H159</f>
        <v>0</v>
      </c>
      <c r="Q159" s="188">
        <v>0</v>
      </c>
      <c r="R159" s="188">
        <f>Q159*H159</f>
        <v>0</v>
      </c>
      <c r="S159" s="188">
        <v>0</v>
      </c>
      <c r="T159" s="18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0" t="s">
        <v>166</v>
      </c>
      <c r="AT159" s="190" t="s">
        <v>161</v>
      </c>
      <c r="AU159" s="190" t="s">
        <v>82</v>
      </c>
      <c r="AY159" s="18" t="s">
        <v>159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80</v>
      </c>
      <c r="BK159" s="191">
        <f>ROUND(I159*H159,2)</f>
        <v>0</v>
      </c>
      <c r="BL159" s="18" t="s">
        <v>166</v>
      </c>
      <c r="BM159" s="190" t="s">
        <v>995</v>
      </c>
    </row>
    <row r="160" spans="1:65" s="2" customFormat="1" ht="29.25">
      <c r="A160" s="35"/>
      <c r="B160" s="36"/>
      <c r="C160" s="37"/>
      <c r="D160" s="192" t="s">
        <v>168</v>
      </c>
      <c r="E160" s="37"/>
      <c r="F160" s="193" t="s">
        <v>242</v>
      </c>
      <c r="G160" s="37"/>
      <c r="H160" s="37"/>
      <c r="I160" s="194"/>
      <c r="J160" s="37"/>
      <c r="K160" s="37"/>
      <c r="L160" s="40"/>
      <c r="M160" s="195"/>
      <c r="N160" s="19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168</v>
      </c>
      <c r="AU160" s="18" t="s">
        <v>82</v>
      </c>
    </row>
    <row r="161" spans="1:65" s="2" customFormat="1" ht="11.25">
      <c r="A161" s="35"/>
      <c r="B161" s="36"/>
      <c r="C161" s="37"/>
      <c r="D161" s="197" t="s">
        <v>170</v>
      </c>
      <c r="E161" s="37"/>
      <c r="F161" s="198" t="s">
        <v>243</v>
      </c>
      <c r="G161" s="37"/>
      <c r="H161" s="37"/>
      <c r="I161" s="194"/>
      <c r="J161" s="37"/>
      <c r="K161" s="37"/>
      <c r="L161" s="40"/>
      <c r="M161" s="195"/>
      <c r="N161" s="196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170</v>
      </c>
      <c r="AU161" s="18" t="s">
        <v>82</v>
      </c>
    </row>
    <row r="162" spans="1:65" s="2" customFormat="1" ht="24.2" customHeight="1">
      <c r="A162" s="35"/>
      <c r="B162" s="36"/>
      <c r="C162" s="179" t="s">
        <v>8</v>
      </c>
      <c r="D162" s="179" t="s">
        <v>161</v>
      </c>
      <c r="E162" s="180" t="s">
        <v>245</v>
      </c>
      <c r="F162" s="181" t="s">
        <v>246</v>
      </c>
      <c r="G162" s="182" t="s">
        <v>211</v>
      </c>
      <c r="H162" s="183">
        <v>152.32900000000001</v>
      </c>
      <c r="I162" s="184"/>
      <c r="J162" s="185">
        <f>ROUND(I162*H162,2)</f>
        <v>0</v>
      </c>
      <c r="K162" s="181" t="s">
        <v>165</v>
      </c>
      <c r="L162" s="40"/>
      <c r="M162" s="186" t="s">
        <v>19</v>
      </c>
      <c r="N162" s="187" t="s">
        <v>44</v>
      </c>
      <c r="O162" s="65"/>
      <c r="P162" s="188">
        <f>O162*H162</f>
        <v>0</v>
      </c>
      <c r="Q162" s="188">
        <v>0</v>
      </c>
      <c r="R162" s="188">
        <f>Q162*H162</f>
        <v>0</v>
      </c>
      <c r="S162" s="188">
        <v>0</v>
      </c>
      <c r="T162" s="18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0" t="s">
        <v>166</v>
      </c>
      <c r="AT162" s="190" t="s">
        <v>161</v>
      </c>
      <c r="AU162" s="190" t="s">
        <v>82</v>
      </c>
      <c r="AY162" s="18" t="s">
        <v>159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8" t="s">
        <v>80</v>
      </c>
      <c r="BK162" s="191">
        <f>ROUND(I162*H162,2)</f>
        <v>0</v>
      </c>
      <c r="BL162" s="18" t="s">
        <v>166</v>
      </c>
      <c r="BM162" s="190" t="s">
        <v>996</v>
      </c>
    </row>
    <row r="163" spans="1:65" s="2" customFormat="1" ht="19.5">
      <c r="A163" s="35"/>
      <c r="B163" s="36"/>
      <c r="C163" s="37"/>
      <c r="D163" s="192" t="s">
        <v>168</v>
      </c>
      <c r="E163" s="37"/>
      <c r="F163" s="193" t="s">
        <v>248</v>
      </c>
      <c r="G163" s="37"/>
      <c r="H163" s="37"/>
      <c r="I163" s="194"/>
      <c r="J163" s="37"/>
      <c r="K163" s="37"/>
      <c r="L163" s="40"/>
      <c r="M163" s="195"/>
      <c r="N163" s="196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168</v>
      </c>
      <c r="AU163" s="18" t="s">
        <v>82</v>
      </c>
    </row>
    <row r="164" spans="1:65" s="2" customFormat="1" ht="11.25">
      <c r="A164" s="35"/>
      <c r="B164" s="36"/>
      <c r="C164" s="37"/>
      <c r="D164" s="197" t="s">
        <v>170</v>
      </c>
      <c r="E164" s="37"/>
      <c r="F164" s="198" t="s">
        <v>249</v>
      </c>
      <c r="G164" s="37"/>
      <c r="H164" s="37"/>
      <c r="I164" s="194"/>
      <c r="J164" s="37"/>
      <c r="K164" s="37"/>
      <c r="L164" s="40"/>
      <c r="M164" s="195"/>
      <c r="N164" s="196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170</v>
      </c>
      <c r="AU164" s="18" t="s">
        <v>82</v>
      </c>
    </row>
    <row r="165" spans="1:65" s="13" customFormat="1" ht="22.5">
      <c r="B165" s="199"/>
      <c r="C165" s="200"/>
      <c r="D165" s="192" t="s">
        <v>172</v>
      </c>
      <c r="E165" s="201" t="s">
        <v>19</v>
      </c>
      <c r="F165" s="202" t="s">
        <v>250</v>
      </c>
      <c r="G165" s="200"/>
      <c r="H165" s="201" t="s">
        <v>19</v>
      </c>
      <c r="I165" s="203"/>
      <c r="J165" s="200"/>
      <c r="K165" s="200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172</v>
      </c>
      <c r="AU165" s="208" t="s">
        <v>82</v>
      </c>
      <c r="AV165" s="13" t="s">
        <v>80</v>
      </c>
      <c r="AW165" s="13" t="s">
        <v>35</v>
      </c>
      <c r="AX165" s="13" t="s">
        <v>73</v>
      </c>
      <c r="AY165" s="208" t="s">
        <v>159</v>
      </c>
    </row>
    <row r="166" spans="1:65" s="14" customFormat="1" ht="11.25">
      <c r="B166" s="209"/>
      <c r="C166" s="210"/>
      <c r="D166" s="192" t="s">
        <v>172</v>
      </c>
      <c r="E166" s="211" t="s">
        <v>19</v>
      </c>
      <c r="F166" s="212" t="s">
        <v>997</v>
      </c>
      <c r="G166" s="210"/>
      <c r="H166" s="213">
        <v>152.32900000000001</v>
      </c>
      <c r="I166" s="214"/>
      <c r="J166" s="210"/>
      <c r="K166" s="210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172</v>
      </c>
      <c r="AU166" s="219" t="s">
        <v>82</v>
      </c>
      <c r="AV166" s="14" t="s">
        <v>82</v>
      </c>
      <c r="AW166" s="14" t="s">
        <v>35</v>
      </c>
      <c r="AX166" s="14" t="s">
        <v>73</v>
      </c>
      <c r="AY166" s="219" t="s">
        <v>159</v>
      </c>
    </row>
    <row r="167" spans="1:65" s="15" customFormat="1" ht="11.25">
      <c r="B167" s="220"/>
      <c r="C167" s="221"/>
      <c r="D167" s="192" t="s">
        <v>172</v>
      </c>
      <c r="E167" s="222" t="s">
        <v>19</v>
      </c>
      <c r="F167" s="223" t="s">
        <v>175</v>
      </c>
      <c r="G167" s="221"/>
      <c r="H167" s="224">
        <v>152.32900000000001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172</v>
      </c>
      <c r="AU167" s="230" t="s">
        <v>82</v>
      </c>
      <c r="AV167" s="15" t="s">
        <v>166</v>
      </c>
      <c r="AW167" s="15" t="s">
        <v>35</v>
      </c>
      <c r="AX167" s="15" t="s">
        <v>80</v>
      </c>
      <c r="AY167" s="230" t="s">
        <v>159</v>
      </c>
    </row>
    <row r="168" spans="1:65" s="2" customFormat="1" ht="16.5" customHeight="1">
      <c r="A168" s="35"/>
      <c r="B168" s="36"/>
      <c r="C168" s="231" t="s">
        <v>277</v>
      </c>
      <c r="D168" s="231" t="s">
        <v>253</v>
      </c>
      <c r="E168" s="232" t="s">
        <v>254</v>
      </c>
      <c r="F168" s="233" t="s">
        <v>255</v>
      </c>
      <c r="G168" s="234" t="s">
        <v>222</v>
      </c>
      <c r="H168" s="235">
        <v>274.19200000000001</v>
      </c>
      <c r="I168" s="236"/>
      <c r="J168" s="237">
        <f>ROUND(I168*H168,2)</f>
        <v>0</v>
      </c>
      <c r="K168" s="233" t="s">
        <v>165</v>
      </c>
      <c r="L168" s="238"/>
      <c r="M168" s="239" t="s">
        <v>19</v>
      </c>
      <c r="N168" s="240" t="s">
        <v>44</v>
      </c>
      <c r="O168" s="65"/>
      <c r="P168" s="188">
        <f>O168*H168</f>
        <v>0</v>
      </c>
      <c r="Q168" s="188">
        <v>1</v>
      </c>
      <c r="R168" s="188">
        <f>Q168*H168</f>
        <v>274.19200000000001</v>
      </c>
      <c r="S168" s="188">
        <v>0</v>
      </c>
      <c r="T168" s="18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0" t="s">
        <v>191</v>
      </c>
      <c r="AT168" s="190" t="s">
        <v>253</v>
      </c>
      <c r="AU168" s="190" t="s">
        <v>82</v>
      </c>
      <c r="AY168" s="18" t="s">
        <v>159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80</v>
      </c>
      <c r="BK168" s="191">
        <f>ROUND(I168*H168,2)</f>
        <v>0</v>
      </c>
      <c r="BL168" s="18" t="s">
        <v>166</v>
      </c>
      <c r="BM168" s="190" t="s">
        <v>998</v>
      </c>
    </row>
    <row r="169" spans="1:65" s="2" customFormat="1" ht="11.25">
      <c r="A169" s="35"/>
      <c r="B169" s="36"/>
      <c r="C169" s="37"/>
      <c r="D169" s="192" t="s">
        <v>168</v>
      </c>
      <c r="E169" s="37"/>
      <c r="F169" s="193" t="s">
        <v>255</v>
      </c>
      <c r="G169" s="37"/>
      <c r="H169" s="37"/>
      <c r="I169" s="194"/>
      <c r="J169" s="37"/>
      <c r="K169" s="37"/>
      <c r="L169" s="40"/>
      <c r="M169" s="195"/>
      <c r="N169" s="196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168</v>
      </c>
      <c r="AU169" s="18" t="s">
        <v>82</v>
      </c>
    </row>
    <row r="170" spans="1:65" s="13" customFormat="1" ht="22.5">
      <c r="B170" s="199"/>
      <c r="C170" s="200"/>
      <c r="D170" s="192" t="s">
        <v>172</v>
      </c>
      <c r="E170" s="201" t="s">
        <v>19</v>
      </c>
      <c r="F170" s="202" t="s">
        <v>250</v>
      </c>
      <c r="G170" s="200"/>
      <c r="H170" s="201" t="s">
        <v>19</v>
      </c>
      <c r="I170" s="203"/>
      <c r="J170" s="200"/>
      <c r="K170" s="200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172</v>
      </c>
      <c r="AU170" s="208" t="s">
        <v>82</v>
      </c>
      <c r="AV170" s="13" t="s">
        <v>80</v>
      </c>
      <c r="AW170" s="13" t="s">
        <v>35</v>
      </c>
      <c r="AX170" s="13" t="s">
        <v>73</v>
      </c>
      <c r="AY170" s="208" t="s">
        <v>159</v>
      </c>
    </row>
    <row r="171" spans="1:65" s="14" customFormat="1" ht="11.25">
      <c r="B171" s="209"/>
      <c r="C171" s="210"/>
      <c r="D171" s="192" t="s">
        <v>172</v>
      </c>
      <c r="E171" s="211" t="s">
        <v>19</v>
      </c>
      <c r="F171" s="212" t="s">
        <v>999</v>
      </c>
      <c r="G171" s="210"/>
      <c r="H171" s="213">
        <v>274.19200000000001</v>
      </c>
      <c r="I171" s="214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172</v>
      </c>
      <c r="AU171" s="219" t="s">
        <v>82</v>
      </c>
      <c r="AV171" s="14" t="s">
        <v>82</v>
      </c>
      <c r="AW171" s="14" t="s">
        <v>35</v>
      </c>
      <c r="AX171" s="14" t="s">
        <v>73</v>
      </c>
      <c r="AY171" s="219" t="s">
        <v>159</v>
      </c>
    </row>
    <row r="172" spans="1:65" s="15" customFormat="1" ht="11.25">
      <c r="B172" s="220"/>
      <c r="C172" s="221"/>
      <c r="D172" s="192" t="s">
        <v>172</v>
      </c>
      <c r="E172" s="222" t="s">
        <v>19</v>
      </c>
      <c r="F172" s="223" t="s">
        <v>175</v>
      </c>
      <c r="G172" s="221"/>
      <c r="H172" s="224">
        <v>274.19200000000001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172</v>
      </c>
      <c r="AU172" s="230" t="s">
        <v>82</v>
      </c>
      <c r="AV172" s="15" t="s">
        <v>166</v>
      </c>
      <c r="AW172" s="15" t="s">
        <v>35</v>
      </c>
      <c r="AX172" s="15" t="s">
        <v>80</v>
      </c>
      <c r="AY172" s="230" t="s">
        <v>159</v>
      </c>
    </row>
    <row r="173" spans="1:65" s="2" customFormat="1" ht="24.2" customHeight="1">
      <c r="A173" s="35"/>
      <c r="B173" s="36"/>
      <c r="C173" s="179" t="s">
        <v>285</v>
      </c>
      <c r="D173" s="179" t="s">
        <v>161</v>
      </c>
      <c r="E173" s="180" t="s">
        <v>259</v>
      </c>
      <c r="F173" s="181" t="s">
        <v>260</v>
      </c>
      <c r="G173" s="182" t="s">
        <v>202</v>
      </c>
      <c r="H173" s="183">
        <v>131.76</v>
      </c>
      <c r="I173" s="184"/>
      <c r="J173" s="185">
        <f>ROUND(I173*H173,2)</f>
        <v>0</v>
      </c>
      <c r="K173" s="181" t="s">
        <v>165</v>
      </c>
      <c r="L173" s="40"/>
      <c r="M173" s="186" t="s">
        <v>19</v>
      </c>
      <c r="N173" s="187" t="s">
        <v>44</v>
      </c>
      <c r="O173" s="65"/>
      <c r="P173" s="188">
        <f>O173*H173</f>
        <v>0</v>
      </c>
      <c r="Q173" s="188">
        <v>0</v>
      </c>
      <c r="R173" s="188">
        <f>Q173*H173</f>
        <v>0</v>
      </c>
      <c r="S173" s="188">
        <v>0</v>
      </c>
      <c r="T173" s="18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0" t="s">
        <v>166</v>
      </c>
      <c r="AT173" s="190" t="s">
        <v>161</v>
      </c>
      <c r="AU173" s="190" t="s">
        <v>82</v>
      </c>
      <c r="AY173" s="18" t="s">
        <v>159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8" t="s">
        <v>80</v>
      </c>
      <c r="BK173" s="191">
        <f>ROUND(I173*H173,2)</f>
        <v>0</v>
      </c>
      <c r="BL173" s="18" t="s">
        <v>166</v>
      </c>
      <c r="BM173" s="190" t="s">
        <v>1000</v>
      </c>
    </row>
    <row r="174" spans="1:65" s="2" customFormat="1" ht="19.5">
      <c r="A174" s="35"/>
      <c r="B174" s="36"/>
      <c r="C174" s="37"/>
      <c r="D174" s="192" t="s">
        <v>168</v>
      </c>
      <c r="E174" s="37"/>
      <c r="F174" s="193" t="s">
        <v>262</v>
      </c>
      <c r="G174" s="37"/>
      <c r="H174" s="37"/>
      <c r="I174" s="194"/>
      <c r="J174" s="37"/>
      <c r="K174" s="37"/>
      <c r="L174" s="40"/>
      <c r="M174" s="195"/>
      <c r="N174" s="196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168</v>
      </c>
      <c r="AU174" s="18" t="s">
        <v>82</v>
      </c>
    </row>
    <row r="175" spans="1:65" s="2" customFormat="1" ht="11.25">
      <c r="A175" s="35"/>
      <c r="B175" s="36"/>
      <c r="C175" s="37"/>
      <c r="D175" s="197" t="s">
        <v>170</v>
      </c>
      <c r="E175" s="37"/>
      <c r="F175" s="198" t="s">
        <v>263</v>
      </c>
      <c r="G175" s="37"/>
      <c r="H175" s="37"/>
      <c r="I175" s="194"/>
      <c r="J175" s="37"/>
      <c r="K175" s="37"/>
      <c r="L175" s="40"/>
      <c r="M175" s="195"/>
      <c r="N175" s="19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170</v>
      </c>
      <c r="AU175" s="18" t="s">
        <v>82</v>
      </c>
    </row>
    <row r="176" spans="1:65" s="13" customFormat="1" ht="11.25">
      <c r="B176" s="199"/>
      <c r="C176" s="200"/>
      <c r="D176" s="192" t="s">
        <v>172</v>
      </c>
      <c r="E176" s="201" t="s">
        <v>19</v>
      </c>
      <c r="F176" s="202" t="s">
        <v>264</v>
      </c>
      <c r="G176" s="200"/>
      <c r="H176" s="201" t="s">
        <v>19</v>
      </c>
      <c r="I176" s="203"/>
      <c r="J176" s="200"/>
      <c r="K176" s="200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172</v>
      </c>
      <c r="AU176" s="208" t="s">
        <v>82</v>
      </c>
      <c r="AV176" s="13" t="s">
        <v>80</v>
      </c>
      <c r="AW176" s="13" t="s">
        <v>35</v>
      </c>
      <c r="AX176" s="13" t="s">
        <v>73</v>
      </c>
      <c r="AY176" s="208" t="s">
        <v>159</v>
      </c>
    </row>
    <row r="177" spans="1:65" s="14" customFormat="1" ht="11.25">
      <c r="B177" s="209"/>
      <c r="C177" s="210"/>
      <c r="D177" s="192" t="s">
        <v>172</v>
      </c>
      <c r="E177" s="211" t="s">
        <v>19</v>
      </c>
      <c r="F177" s="212" t="s">
        <v>1001</v>
      </c>
      <c r="G177" s="210"/>
      <c r="H177" s="213">
        <v>131.76</v>
      </c>
      <c r="I177" s="214"/>
      <c r="J177" s="210"/>
      <c r="K177" s="210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172</v>
      </c>
      <c r="AU177" s="219" t="s">
        <v>82</v>
      </c>
      <c r="AV177" s="14" t="s">
        <v>82</v>
      </c>
      <c r="AW177" s="14" t="s">
        <v>35</v>
      </c>
      <c r="AX177" s="14" t="s">
        <v>73</v>
      </c>
      <c r="AY177" s="219" t="s">
        <v>159</v>
      </c>
    </row>
    <row r="178" spans="1:65" s="15" customFormat="1" ht="11.25">
      <c r="B178" s="220"/>
      <c r="C178" s="221"/>
      <c r="D178" s="192" t="s">
        <v>172</v>
      </c>
      <c r="E178" s="222" t="s">
        <v>19</v>
      </c>
      <c r="F178" s="223" t="s">
        <v>175</v>
      </c>
      <c r="G178" s="221"/>
      <c r="H178" s="224">
        <v>131.76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172</v>
      </c>
      <c r="AU178" s="230" t="s">
        <v>82</v>
      </c>
      <c r="AV178" s="15" t="s">
        <v>166</v>
      </c>
      <c r="AW178" s="15" t="s">
        <v>35</v>
      </c>
      <c r="AX178" s="15" t="s">
        <v>80</v>
      </c>
      <c r="AY178" s="230" t="s">
        <v>159</v>
      </c>
    </row>
    <row r="179" spans="1:65" s="2" customFormat="1" ht="24.2" customHeight="1">
      <c r="A179" s="35"/>
      <c r="B179" s="36"/>
      <c r="C179" s="179" t="s">
        <v>292</v>
      </c>
      <c r="D179" s="179" t="s">
        <v>161</v>
      </c>
      <c r="E179" s="180" t="s">
        <v>267</v>
      </c>
      <c r="F179" s="181" t="s">
        <v>268</v>
      </c>
      <c r="G179" s="182" t="s">
        <v>202</v>
      </c>
      <c r="H179" s="183">
        <v>131.76</v>
      </c>
      <c r="I179" s="184"/>
      <c r="J179" s="185">
        <f>ROUND(I179*H179,2)</f>
        <v>0</v>
      </c>
      <c r="K179" s="181" t="s">
        <v>165</v>
      </c>
      <c r="L179" s="40"/>
      <c r="M179" s="186" t="s">
        <v>19</v>
      </c>
      <c r="N179" s="187" t="s">
        <v>44</v>
      </c>
      <c r="O179" s="65"/>
      <c r="P179" s="188">
        <f>O179*H179</f>
        <v>0</v>
      </c>
      <c r="Q179" s="188">
        <v>0</v>
      </c>
      <c r="R179" s="188">
        <f>Q179*H179</f>
        <v>0</v>
      </c>
      <c r="S179" s="188">
        <v>0</v>
      </c>
      <c r="T179" s="18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0" t="s">
        <v>166</v>
      </c>
      <c r="AT179" s="190" t="s">
        <v>161</v>
      </c>
      <c r="AU179" s="190" t="s">
        <v>82</v>
      </c>
      <c r="AY179" s="18" t="s">
        <v>159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80</v>
      </c>
      <c r="BK179" s="191">
        <f>ROUND(I179*H179,2)</f>
        <v>0</v>
      </c>
      <c r="BL179" s="18" t="s">
        <v>166</v>
      </c>
      <c r="BM179" s="190" t="s">
        <v>1002</v>
      </c>
    </row>
    <row r="180" spans="1:65" s="2" customFormat="1" ht="19.5">
      <c r="A180" s="35"/>
      <c r="B180" s="36"/>
      <c r="C180" s="37"/>
      <c r="D180" s="192" t="s">
        <v>168</v>
      </c>
      <c r="E180" s="37"/>
      <c r="F180" s="193" t="s">
        <v>270</v>
      </c>
      <c r="G180" s="37"/>
      <c r="H180" s="37"/>
      <c r="I180" s="194"/>
      <c r="J180" s="37"/>
      <c r="K180" s="37"/>
      <c r="L180" s="40"/>
      <c r="M180" s="195"/>
      <c r="N180" s="196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168</v>
      </c>
      <c r="AU180" s="18" t="s">
        <v>82</v>
      </c>
    </row>
    <row r="181" spans="1:65" s="2" customFormat="1" ht="11.25">
      <c r="A181" s="35"/>
      <c r="B181" s="36"/>
      <c r="C181" s="37"/>
      <c r="D181" s="197" t="s">
        <v>170</v>
      </c>
      <c r="E181" s="37"/>
      <c r="F181" s="198" t="s">
        <v>271</v>
      </c>
      <c r="G181" s="37"/>
      <c r="H181" s="37"/>
      <c r="I181" s="194"/>
      <c r="J181" s="37"/>
      <c r="K181" s="37"/>
      <c r="L181" s="40"/>
      <c r="M181" s="195"/>
      <c r="N181" s="196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170</v>
      </c>
      <c r="AU181" s="18" t="s">
        <v>82</v>
      </c>
    </row>
    <row r="182" spans="1:65" s="2" customFormat="1" ht="16.5" customHeight="1">
      <c r="A182" s="35"/>
      <c r="B182" s="36"/>
      <c r="C182" s="231" t="s">
        <v>300</v>
      </c>
      <c r="D182" s="231" t="s">
        <v>253</v>
      </c>
      <c r="E182" s="232" t="s">
        <v>272</v>
      </c>
      <c r="F182" s="233" t="s">
        <v>273</v>
      </c>
      <c r="G182" s="234" t="s">
        <v>274</v>
      </c>
      <c r="H182" s="235">
        <v>1.976</v>
      </c>
      <c r="I182" s="236"/>
      <c r="J182" s="237">
        <f>ROUND(I182*H182,2)</f>
        <v>0</v>
      </c>
      <c r="K182" s="233" t="s">
        <v>165</v>
      </c>
      <c r="L182" s="238"/>
      <c r="M182" s="239" t="s">
        <v>19</v>
      </c>
      <c r="N182" s="240" t="s">
        <v>44</v>
      </c>
      <c r="O182" s="65"/>
      <c r="P182" s="188">
        <f>O182*H182</f>
        <v>0</v>
      </c>
      <c r="Q182" s="188">
        <v>1E-3</v>
      </c>
      <c r="R182" s="188">
        <f>Q182*H182</f>
        <v>1.9759999999999999E-3</v>
      </c>
      <c r="S182" s="188">
        <v>0</v>
      </c>
      <c r="T182" s="18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0" t="s">
        <v>191</v>
      </c>
      <c r="AT182" s="190" t="s">
        <v>253</v>
      </c>
      <c r="AU182" s="190" t="s">
        <v>82</v>
      </c>
      <c r="AY182" s="18" t="s">
        <v>159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8" t="s">
        <v>80</v>
      </c>
      <c r="BK182" s="191">
        <f>ROUND(I182*H182,2)</f>
        <v>0</v>
      </c>
      <c r="BL182" s="18" t="s">
        <v>166</v>
      </c>
      <c r="BM182" s="190" t="s">
        <v>1003</v>
      </c>
    </row>
    <row r="183" spans="1:65" s="2" customFormat="1" ht="11.25">
      <c r="A183" s="35"/>
      <c r="B183" s="36"/>
      <c r="C183" s="37"/>
      <c r="D183" s="192" t="s">
        <v>168</v>
      </c>
      <c r="E183" s="37"/>
      <c r="F183" s="193" t="s">
        <v>273</v>
      </c>
      <c r="G183" s="37"/>
      <c r="H183" s="37"/>
      <c r="I183" s="194"/>
      <c r="J183" s="37"/>
      <c r="K183" s="37"/>
      <c r="L183" s="40"/>
      <c r="M183" s="195"/>
      <c r="N183" s="196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168</v>
      </c>
      <c r="AU183" s="18" t="s">
        <v>82</v>
      </c>
    </row>
    <row r="184" spans="1:65" s="14" customFormat="1" ht="11.25">
      <c r="B184" s="209"/>
      <c r="C184" s="210"/>
      <c r="D184" s="192" t="s">
        <v>172</v>
      </c>
      <c r="E184" s="210"/>
      <c r="F184" s="212" t="s">
        <v>1004</v>
      </c>
      <c r="G184" s="210"/>
      <c r="H184" s="213">
        <v>1.976</v>
      </c>
      <c r="I184" s="214"/>
      <c r="J184" s="210"/>
      <c r="K184" s="210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172</v>
      </c>
      <c r="AU184" s="219" t="s">
        <v>82</v>
      </c>
      <c r="AV184" s="14" t="s">
        <v>82</v>
      </c>
      <c r="AW184" s="14" t="s">
        <v>4</v>
      </c>
      <c r="AX184" s="14" t="s">
        <v>80</v>
      </c>
      <c r="AY184" s="219" t="s">
        <v>159</v>
      </c>
    </row>
    <row r="185" spans="1:65" s="2" customFormat="1" ht="24.2" customHeight="1">
      <c r="A185" s="35"/>
      <c r="B185" s="36"/>
      <c r="C185" s="179" t="s">
        <v>306</v>
      </c>
      <c r="D185" s="179" t="s">
        <v>161</v>
      </c>
      <c r="E185" s="180" t="s">
        <v>278</v>
      </c>
      <c r="F185" s="181" t="s">
        <v>279</v>
      </c>
      <c r="G185" s="182" t="s">
        <v>202</v>
      </c>
      <c r="H185" s="183">
        <v>46.008000000000003</v>
      </c>
      <c r="I185" s="184"/>
      <c r="J185" s="185">
        <f>ROUND(I185*H185,2)</f>
        <v>0</v>
      </c>
      <c r="K185" s="181" t="s">
        <v>165</v>
      </c>
      <c r="L185" s="40"/>
      <c r="M185" s="186" t="s">
        <v>19</v>
      </c>
      <c r="N185" s="187" t="s">
        <v>44</v>
      </c>
      <c r="O185" s="65"/>
      <c r="P185" s="188">
        <f>O185*H185</f>
        <v>0</v>
      </c>
      <c r="Q185" s="188">
        <v>0</v>
      </c>
      <c r="R185" s="188">
        <f>Q185*H185</f>
        <v>0</v>
      </c>
      <c r="S185" s="188">
        <v>0</v>
      </c>
      <c r="T185" s="18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0" t="s">
        <v>166</v>
      </c>
      <c r="AT185" s="190" t="s">
        <v>161</v>
      </c>
      <c r="AU185" s="190" t="s">
        <v>82</v>
      </c>
      <c r="AY185" s="18" t="s">
        <v>159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8" t="s">
        <v>80</v>
      </c>
      <c r="BK185" s="191">
        <f>ROUND(I185*H185,2)</f>
        <v>0</v>
      </c>
      <c r="BL185" s="18" t="s">
        <v>166</v>
      </c>
      <c r="BM185" s="190" t="s">
        <v>1005</v>
      </c>
    </row>
    <row r="186" spans="1:65" s="2" customFormat="1" ht="19.5">
      <c r="A186" s="35"/>
      <c r="B186" s="36"/>
      <c r="C186" s="37"/>
      <c r="D186" s="192" t="s">
        <v>168</v>
      </c>
      <c r="E186" s="37"/>
      <c r="F186" s="193" t="s">
        <v>281</v>
      </c>
      <c r="G186" s="37"/>
      <c r="H186" s="37"/>
      <c r="I186" s="194"/>
      <c r="J186" s="37"/>
      <c r="K186" s="37"/>
      <c r="L186" s="40"/>
      <c r="M186" s="195"/>
      <c r="N186" s="196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168</v>
      </c>
      <c r="AU186" s="18" t="s">
        <v>82</v>
      </c>
    </row>
    <row r="187" spans="1:65" s="2" customFormat="1" ht="11.25">
      <c r="A187" s="35"/>
      <c r="B187" s="36"/>
      <c r="C187" s="37"/>
      <c r="D187" s="197" t="s">
        <v>170</v>
      </c>
      <c r="E187" s="37"/>
      <c r="F187" s="198" t="s">
        <v>282</v>
      </c>
      <c r="G187" s="37"/>
      <c r="H187" s="37"/>
      <c r="I187" s="194"/>
      <c r="J187" s="37"/>
      <c r="K187" s="37"/>
      <c r="L187" s="40"/>
      <c r="M187" s="195"/>
      <c r="N187" s="196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170</v>
      </c>
      <c r="AU187" s="18" t="s">
        <v>82</v>
      </c>
    </row>
    <row r="188" spans="1:65" s="13" customFormat="1" ht="11.25">
      <c r="B188" s="199"/>
      <c r="C188" s="200"/>
      <c r="D188" s="192" t="s">
        <v>172</v>
      </c>
      <c r="E188" s="201" t="s">
        <v>19</v>
      </c>
      <c r="F188" s="202" t="s">
        <v>283</v>
      </c>
      <c r="G188" s="200"/>
      <c r="H188" s="201" t="s">
        <v>19</v>
      </c>
      <c r="I188" s="203"/>
      <c r="J188" s="200"/>
      <c r="K188" s="200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172</v>
      </c>
      <c r="AU188" s="208" t="s">
        <v>82</v>
      </c>
      <c r="AV188" s="13" t="s">
        <v>80</v>
      </c>
      <c r="AW188" s="13" t="s">
        <v>35</v>
      </c>
      <c r="AX188" s="13" t="s">
        <v>73</v>
      </c>
      <c r="AY188" s="208" t="s">
        <v>159</v>
      </c>
    </row>
    <row r="189" spans="1:65" s="14" customFormat="1" ht="11.25">
      <c r="B189" s="209"/>
      <c r="C189" s="210"/>
      <c r="D189" s="192" t="s">
        <v>172</v>
      </c>
      <c r="E189" s="211" t="s">
        <v>19</v>
      </c>
      <c r="F189" s="212" t="s">
        <v>1006</v>
      </c>
      <c r="G189" s="210"/>
      <c r="H189" s="213">
        <v>46.008000000000003</v>
      </c>
      <c r="I189" s="214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172</v>
      </c>
      <c r="AU189" s="219" t="s">
        <v>82</v>
      </c>
      <c r="AV189" s="14" t="s">
        <v>82</v>
      </c>
      <c r="AW189" s="14" t="s">
        <v>35</v>
      </c>
      <c r="AX189" s="14" t="s">
        <v>73</v>
      </c>
      <c r="AY189" s="219" t="s">
        <v>159</v>
      </c>
    </row>
    <row r="190" spans="1:65" s="15" customFormat="1" ht="11.25">
      <c r="B190" s="220"/>
      <c r="C190" s="221"/>
      <c r="D190" s="192" t="s">
        <v>172</v>
      </c>
      <c r="E190" s="222" t="s">
        <v>19</v>
      </c>
      <c r="F190" s="223" t="s">
        <v>175</v>
      </c>
      <c r="G190" s="221"/>
      <c r="H190" s="224">
        <v>46.008000000000003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172</v>
      </c>
      <c r="AU190" s="230" t="s">
        <v>82</v>
      </c>
      <c r="AV190" s="15" t="s">
        <v>166</v>
      </c>
      <c r="AW190" s="15" t="s">
        <v>35</v>
      </c>
      <c r="AX190" s="15" t="s">
        <v>80</v>
      </c>
      <c r="AY190" s="230" t="s">
        <v>159</v>
      </c>
    </row>
    <row r="191" spans="1:65" s="2" customFormat="1" ht="16.5" customHeight="1">
      <c r="A191" s="35"/>
      <c r="B191" s="36"/>
      <c r="C191" s="179" t="s">
        <v>7</v>
      </c>
      <c r="D191" s="179" t="s">
        <v>161</v>
      </c>
      <c r="E191" s="180" t="s">
        <v>286</v>
      </c>
      <c r="F191" s="181" t="s">
        <v>287</v>
      </c>
      <c r="G191" s="182" t="s">
        <v>202</v>
      </c>
      <c r="H191" s="183">
        <v>131.76</v>
      </c>
      <c r="I191" s="184"/>
      <c r="J191" s="185">
        <f>ROUND(I191*H191,2)</f>
        <v>0</v>
      </c>
      <c r="K191" s="181" t="s">
        <v>165</v>
      </c>
      <c r="L191" s="40"/>
      <c r="M191" s="186" t="s">
        <v>19</v>
      </c>
      <c r="N191" s="187" t="s">
        <v>44</v>
      </c>
      <c r="O191" s="65"/>
      <c r="P191" s="188">
        <f>O191*H191</f>
        <v>0</v>
      </c>
      <c r="Q191" s="188">
        <v>0</v>
      </c>
      <c r="R191" s="188">
        <f>Q191*H191</f>
        <v>0</v>
      </c>
      <c r="S191" s="188">
        <v>0</v>
      </c>
      <c r="T191" s="18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0" t="s">
        <v>166</v>
      </c>
      <c r="AT191" s="190" t="s">
        <v>161</v>
      </c>
      <c r="AU191" s="190" t="s">
        <v>82</v>
      </c>
      <c r="AY191" s="18" t="s">
        <v>159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8" t="s">
        <v>80</v>
      </c>
      <c r="BK191" s="191">
        <f>ROUND(I191*H191,2)</f>
        <v>0</v>
      </c>
      <c r="BL191" s="18" t="s">
        <v>166</v>
      </c>
      <c r="BM191" s="190" t="s">
        <v>1007</v>
      </c>
    </row>
    <row r="192" spans="1:65" s="2" customFormat="1" ht="29.25">
      <c r="A192" s="35"/>
      <c r="B192" s="36"/>
      <c r="C192" s="37"/>
      <c r="D192" s="192" t="s">
        <v>168</v>
      </c>
      <c r="E192" s="37"/>
      <c r="F192" s="193" t="s">
        <v>289</v>
      </c>
      <c r="G192" s="37"/>
      <c r="H192" s="37"/>
      <c r="I192" s="194"/>
      <c r="J192" s="37"/>
      <c r="K192" s="37"/>
      <c r="L192" s="40"/>
      <c r="M192" s="195"/>
      <c r="N192" s="196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168</v>
      </c>
      <c r="AU192" s="18" t="s">
        <v>82</v>
      </c>
    </row>
    <row r="193" spans="1:65" s="2" customFormat="1" ht="11.25">
      <c r="A193" s="35"/>
      <c r="B193" s="36"/>
      <c r="C193" s="37"/>
      <c r="D193" s="197" t="s">
        <v>170</v>
      </c>
      <c r="E193" s="37"/>
      <c r="F193" s="198" t="s">
        <v>290</v>
      </c>
      <c r="G193" s="37"/>
      <c r="H193" s="37"/>
      <c r="I193" s="194"/>
      <c r="J193" s="37"/>
      <c r="K193" s="37"/>
      <c r="L193" s="40"/>
      <c r="M193" s="195"/>
      <c r="N193" s="196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170</v>
      </c>
      <c r="AU193" s="18" t="s">
        <v>82</v>
      </c>
    </row>
    <row r="194" spans="1:65" s="12" customFormat="1" ht="22.9" customHeight="1">
      <c r="B194" s="163"/>
      <c r="C194" s="164"/>
      <c r="D194" s="165" t="s">
        <v>72</v>
      </c>
      <c r="E194" s="177" t="s">
        <v>82</v>
      </c>
      <c r="F194" s="177" t="s">
        <v>291</v>
      </c>
      <c r="G194" s="164"/>
      <c r="H194" s="164"/>
      <c r="I194" s="167"/>
      <c r="J194" s="178">
        <f>BK194</f>
        <v>0</v>
      </c>
      <c r="K194" s="164"/>
      <c r="L194" s="169"/>
      <c r="M194" s="170"/>
      <c r="N194" s="171"/>
      <c r="O194" s="171"/>
      <c r="P194" s="172">
        <f>SUM(P195:P238)</f>
        <v>0</v>
      </c>
      <c r="Q194" s="171"/>
      <c r="R194" s="172">
        <f>SUM(R195:R238)</f>
        <v>31.786644379999995</v>
      </c>
      <c r="S194" s="171"/>
      <c r="T194" s="173">
        <f>SUM(T195:T238)</f>
        <v>0</v>
      </c>
      <c r="AR194" s="174" t="s">
        <v>80</v>
      </c>
      <c r="AT194" s="175" t="s">
        <v>72</v>
      </c>
      <c r="AU194" s="175" t="s">
        <v>80</v>
      </c>
      <c r="AY194" s="174" t="s">
        <v>159</v>
      </c>
      <c r="BK194" s="176">
        <f>SUM(BK195:BK238)</f>
        <v>0</v>
      </c>
    </row>
    <row r="195" spans="1:65" s="2" customFormat="1" ht="21.75" customHeight="1">
      <c r="A195" s="35"/>
      <c r="B195" s="36"/>
      <c r="C195" s="179" t="s">
        <v>321</v>
      </c>
      <c r="D195" s="179" t="s">
        <v>161</v>
      </c>
      <c r="E195" s="180" t="s">
        <v>293</v>
      </c>
      <c r="F195" s="181" t="s">
        <v>294</v>
      </c>
      <c r="G195" s="182" t="s">
        <v>211</v>
      </c>
      <c r="H195" s="183">
        <v>8.5020000000000007</v>
      </c>
      <c r="I195" s="184"/>
      <c r="J195" s="185">
        <f>ROUND(I195*H195,2)</f>
        <v>0</v>
      </c>
      <c r="K195" s="181" t="s">
        <v>165</v>
      </c>
      <c r="L195" s="40"/>
      <c r="M195" s="186" t="s">
        <v>19</v>
      </c>
      <c r="N195" s="187" t="s">
        <v>44</v>
      </c>
      <c r="O195" s="65"/>
      <c r="P195" s="188">
        <f>O195*H195</f>
        <v>0</v>
      </c>
      <c r="Q195" s="188">
        <v>2.5505399999999998</v>
      </c>
      <c r="R195" s="188">
        <f>Q195*H195</f>
        <v>21.68469108</v>
      </c>
      <c r="S195" s="188">
        <v>0</v>
      </c>
      <c r="T195" s="18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0" t="s">
        <v>166</v>
      </c>
      <c r="AT195" s="190" t="s">
        <v>161</v>
      </c>
      <c r="AU195" s="190" t="s">
        <v>82</v>
      </c>
      <c r="AY195" s="18" t="s">
        <v>159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80</v>
      </c>
      <c r="BK195" s="191">
        <f>ROUND(I195*H195,2)</f>
        <v>0</v>
      </c>
      <c r="BL195" s="18" t="s">
        <v>166</v>
      </c>
      <c r="BM195" s="190" t="s">
        <v>1008</v>
      </c>
    </row>
    <row r="196" spans="1:65" s="2" customFormat="1" ht="19.5">
      <c r="A196" s="35"/>
      <c r="B196" s="36"/>
      <c r="C196" s="37"/>
      <c r="D196" s="192" t="s">
        <v>168</v>
      </c>
      <c r="E196" s="37"/>
      <c r="F196" s="193" t="s">
        <v>296</v>
      </c>
      <c r="G196" s="37"/>
      <c r="H196" s="37"/>
      <c r="I196" s="194"/>
      <c r="J196" s="37"/>
      <c r="K196" s="37"/>
      <c r="L196" s="40"/>
      <c r="M196" s="195"/>
      <c r="N196" s="196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168</v>
      </c>
      <c r="AU196" s="18" t="s">
        <v>82</v>
      </c>
    </row>
    <row r="197" spans="1:65" s="2" customFormat="1" ht="11.25">
      <c r="A197" s="35"/>
      <c r="B197" s="36"/>
      <c r="C197" s="37"/>
      <c r="D197" s="197" t="s">
        <v>170</v>
      </c>
      <c r="E197" s="37"/>
      <c r="F197" s="198" t="s">
        <v>297</v>
      </c>
      <c r="G197" s="37"/>
      <c r="H197" s="37"/>
      <c r="I197" s="194"/>
      <c r="J197" s="37"/>
      <c r="K197" s="37"/>
      <c r="L197" s="40"/>
      <c r="M197" s="195"/>
      <c r="N197" s="19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170</v>
      </c>
      <c r="AU197" s="18" t="s">
        <v>82</v>
      </c>
    </row>
    <row r="198" spans="1:65" s="13" customFormat="1" ht="11.25">
      <c r="B198" s="199"/>
      <c r="C198" s="200"/>
      <c r="D198" s="192" t="s">
        <v>172</v>
      </c>
      <c r="E198" s="201" t="s">
        <v>19</v>
      </c>
      <c r="F198" s="202" t="s">
        <v>298</v>
      </c>
      <c r="G198" s="200"/>
      <c r="H198" s="201" t="s">
        <v>19</v>
      </c>
      <c r="I198" s="203"/>
      <c r="J198" s="200"/>
      <c r="K198" s="200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172</v>
      </c>
      <c r="AU198" s="208" t="s">
        <v>82</v>
      </c>
      <c r="AV198" s="13" t="s">
        <v>80</v>
      </c>
      <c r="AW198" s="13" t="s">
        <v>35</v>
      </c>
      <c r="AX198" s="13" t="s">
        <v>73</v>
      </c>
      <c r="AY198" s="208" t="s">
        <v>159</v>
      </c>
    </row>
    <row r="199" spans="1:65" s="14" customFormat="1" ht="11.25">
      <c r="B199" s="209"/>
      <c r="C199" s="210"/>
      <c r="D199" s="192" t="s">
        <v>172</v>
      </c>
      <c r="E199" s="211" t="s">
        <v>19</v>
      </c>
      <c r="F199" s="212" t="s">
        <v>1009</v>
      </c>
      <c r="G199" s="210"/>
      <c r="H199" s="213">
        <v>8.5020000000000007</v>
      </c>
      <c r="I199" s="214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172</v>
      </c>
      <c r="AU199" s="219" t="s">
        <v>82</v>
      </c>
      <c r="AV199" s="14" t="s">
        <v>82</v>
      </c>
      <c r="AW199" s="14" t="s">
        <v>35</v>
      </c>
      <c r="AX199" s="14" t="s">
        <v>73</v>
      </c>
      <c r="AY199" s="219" t="s">
        <v>159</v>
      </c>
    </row>
    <row r="200" spans="1:65" s="15" customFormat="1" ht="11.25">
      <c r="B200" s="220"/>
      <c r="C200" s="221"/>
      <c r="D200" s="192" t="s">
        <v>172</v>
      </c>
      <c r="E200" s="222" t="s">
        <v>19</v>
      </c>
      <c r="F200" s="223" t="s">
        <v>175</v>
      </c>
      <c r="G200" s="221"/>
      <c r="H200" s="224">
        <v>8.5020000000000007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172</v>
      </c>
      <c r="AU200" s="230" t="s">
        <v>82</v>
      </c>
      <c r="AV200" s="15" t="s">
        <v>166</v>
      </c>
      <c r="AW200" s="15" t="s">
        <v>35</v>
      </c>
      <c r="AX200" s="15" t="s">
        <v>80</v>
      </c>
      <c r="AY200" s="230" t="s">
        <v>159</v>
      </c>
    </row>
    <row r="201" spans="1:65" s="2" customFormat="1" ht="33" customHeight="1">
      <c r="A201" s="35"/>
      <c r="B201" s="36"/>
      <c r="C201" s="179" t="s">
        <v>328</v>
      </c>
      <c r="D201" s="179" t="s">
        <v>161</v>
      </c>
      <c r="E201" s="180" t="s">
        <v>301</v>
      </c>
      <c r="F201" s="181" t="s">
        <v>302</v>
      </c>
      <c r="G201" s="182" t="s">
        <v>211</v>
      </c>
      <c r="H201" s="183">
        <v>8.5020000000000007</v>
      </c>
      <c r="I201" s="184"/>
      <c r="J201" s="185">
        <f>ROUND(I201*H201,2)</f>
        <v>0</v>
      </c>
      <c r="K201" s="181" t="s">
        <v>165</v>
      </c>
      <c r="L201" s="40"/>
      <c r="M201" s="186" t="s">
        <v>19</v>
      </c>
      <c r="N201" s="187" t="s">
        <v>44</v>
      </c>
      <c r="O201" s="65"/>
      <c r="P201" s="188">
        <f>O201*H201</f>
        <v>0</v>
      </c>
      <c r="Q201" s="188">
        <v>4.8579999999999998E-2</v>
      </c>
      <c r="R201" s="188">
        <f>Q201*H201</f>
        <v>0.41302716</v>
      </c>
      <c r="S201" s="188">
        <v>0</v>
      </c>
      <c r="T201" s="18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0" t="s">
        <v>166</v>
      </c>
      <c r="AT201" s="190" t="s">
        <v>161</v>
      </c>
      <c r="AU201" s="190" t="s">
        <v>82</v>
      </c>
      <c r="AY201" s="18" t="s">
        <v>159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8" t="s">
        <v>80</v>
      </c>
      <c r="BK201" s="191">
        <f>ROUND(I201*H201,2)</f>
        <v>0</v>
      </c>
      <c r="BL201" s="18" t="s">
        <v>166</v>
      </c>
      <c r="BM201" s="190" t="s">
        <v>1010</v>
      </c>
    </row>
    <row r="202" spans="1:65" s="2" customFormat="1" ht="19.5">
      <c r="A202" s="35"/>
      <c r="B202" s="36"/>
      <c r="C202" s="37"/>
      <c r="D202" s="192" t="s">
        <v>168</v>
      </c>
      <c r="E202" s="37"/>
      <c r="F202" s="193" t="s">
        <v>304</v>
      </c>
      <c r="G202" s="37"/>
      <c r="H202" s="37"/>
      <c r="I202" s="194"/>
      <c r="J202" s="37"/>
      <c r="K202" s="37"/>
      <c r="L202" s="40"/>
      <c r="M202" s="195"/>
      <c r="N202" s="196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168</v>
      </c>
      <c r="AU202" s="18" t="s">
        <v>82</v>
      </c>
    </row>
    <row r="203" spans="1:65" s="2" customFormat="1" ht="11.25">
      <c r="A203" s="35"/>
      <c r="B203" s="36"/>
      <c r="C203" s="37"/>
      <c r="D203" s="197" t="s">
        <v>170</v>
      </c>
      <c r="E203" s="37"/>
      <c r="F203" s="198" t="s">
        <v>305</v>
      </c>
      <c r="G203" s="37"/>
      <c r="H203" s="37"/>
      <c r="I203" s="194"/>
      <c r="J203" s="37"/>
      <c r="K203" s="37"/>
      <c r="L203" s="40"/>
      <c r="M203" s="195"/>
      <c r="N203" s="196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170</v>
      </c>
      <c r="AU203" s="18" t="s">
        <v>82</v>
      </c>
    </row>
    <row r="204" spans="1:65" s="2" customFormat="1" ht="16.5" customHeight="1">
      <c r="A204" s="35"/>
      <c r="B204" s="36"/>
      <c r="C204" s="179" t="s">
        <v>183</v>
      </c>
      <c r="D204" s="179" t="s">
        <v>161</v>
      </c>
      <c r="E204" s="180" t="s">
        <v>307</v>
      </c>
      <c r="F204" s="181" t="s">
        <v>308</v>
      </c>
      <c r="G204" s="182" t="s">
        <v>202</v>
      </c>
      <c r="H204" s="183">
        <v>16.36</v>
      </c>
      <c r="I204" s="184"/>
      <c r="J204" s="185">
        <f>ROUND(I204*H204,2)</f>
        <v>0</v>
      </c>
      <c r="K204" s="181" t="s">
        <v>165</v>
      </c>
      <c r="L204" s="40"/>
      <c r="M204" s="186" t="s">
        <v>19</v>
      </c>
      <c r="N204" s="187" t="s">
        <v>44</v>
      </c>
      <c r="O204" s="65"/>
      <c r="P204" s="188">
        <f>O204*H204</f>
        <v>0</v>
      </c>
      <c r="Q204" s="188">
        <v>1.4400000000000001E-3</v>
      </c>
      <c r="R204" s="188">
        <f>Q204*H204</f>
        <v>2.35584E-2</v>
      </c>
      <c r="S204" s="188">
        <v>0</v>
      </c>
      <c r="T204" s="18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0" t="s">
        <v>166</v>
      </c>
      <c r="AT204" s="190" t="s">
        <v>161</v>
      </c>
      <c r="AU204" s="190" t="s">
        <v>82</v>
      </c>
      <c r="AY204" s="18" t="s">
        <v>159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8" t="s">
        <v>80</v>
      </c>
      <c r="BK204" s="191">
        <f>ROUND(I204*H204,2)</f>
        <v>0</v>
      </c>
      <c r="BL204" s="18" t="s">
        <v>166</v>
      </c>
      <c r="BM204" s="190" t="s">
        <v>1011</v>
      </c>
    </row>
    <row r="205" spans="1:65" s="2" customFormat="1" ht="11.25">
      <c r="A205" s="35"/>
      <c r="B205" s="36"/>
      <c r="C205" s="37"/>
      <c r="D205" s="192" t="s">
        <v>168</v>
      </c>
      <c r="E205" s="37"/>
      <c r="F205" s="193" t="s">
        <v>310</v>
      </c>
      <c r="G205" s="37"/>
      <c r="H205" s="37"/>
      <c r="I205" s="194"/>
      <c r="J205" s="37"/>
      <c r="K205" s="37"/>
      <c r="L205" s="40"/>
      <c r="M205" s="195"/>
      <c r="N205" s="196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168</v>
      </c>
      <c r="AU205" s="18" t="s">
        <v>82</v>
      </c>
    </row>
    <row r="206" spans="1:65" s="2" customFormat="1" ht="11.25">
      <c r="A206" s="35"/>
      <c r="B206" s="36"/>
      <c r="C206" s="37"/>
      <c r="D206" s="197" t="s">
        <v>170</v>
      </c>
      <c r="E206" s="37"/>
      <c r="F206" s="198" t="s">
        <v>311</v>
      </c>
      <c r="G206" s="37"/>
      <c r="H206" s="37"/>
      <c r="I206" s="194"/>
      <c r="J206" s="37"/>
      <c r="K206" s="37"/>
      <c r="L206" s="40"/>
      <c r="M206" s="195"/>
      <c r="N206" s="196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170</v>
      </c>
      <c r="AU206" s="18" t="s">
        <v>82</v>
      </c>
    </row>
    <row r="207" spans="1:65" s="13" customFormat="1" ht="11.25">
      <c r="B207" s="199"/>
      <c r="C207" s="200"/>
      <c r="D207" s="192" t="s">
        <v>172</v>
      </c>
      <c r="E207" s="201" t="s">
        <v>19</v>
      </c>
      <c r="F207" s="202" t="s">
        <v>312</v>
      </c>
      <c r="G207" s="200"/>
      <c r="H207" s="201" t="s">
        <v>19</v>
      </c>
      <c r="I207" s="203"/>
      <c r="J207" s="200"/>
      <c r="K207" s="200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172</v>
      </c>
      <c r="AU207" s="208" t="s">
        <v>82</v>
      </c>
      <c r="AV207" s="13" t="s">
        <v>80</v>
      </c>
      <c r="AW207" s="13" t="s">
        <v>35</v>
      </c>
      <c r="AX207" s="13" t="s">
        <v>73</v>
      </c>
      <c r="AY207" s="208" t="s">
        <v>159</v>
      </c>
    </row>
    <row r="208" spans="1:65" s="14" customFormat="1" ht="11.25">
      <c r="B208" s="209"/>
      <c r="C208" s="210"/>
      <c r="D208" s="192" t="s">
        <v>172</v>
      </c>
      <c r="E208" s="211" t="s">
        <v>19</v>
      </c>
      <c r="F208" s="212" t="s">
        <v>1012</v>
      </c>
      <c r="G208" s="210"/>
      <c r="H208" s="213">
        <v>9.7200000000000006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172</v>
      </c>
      <c r="AU208" s="219" t="s">
        <v>82</v>
      </c>
      <c r="AV208" s="14" t="s">
        <v>82</v>
      </c>
      <c r="AW208" s="14" t="s">
        <v>35</v>
      </c>
      <c r="AX208" s="14" t="s">
        <v>73</v>
      </c>
      <c r="AY208" s="219" t="s">
        <v>159</v>
      </c>
    </row>
    <row r="209" spans="1:65" s="13" customFormat="1" ht="11.25">
      <c r="B209" s="199"/>
      <c r="C209" s="200"/>
      <c r="D209" s="192" t="s">
        <v>172</v>
      </c>
      <c r="E209" s="201" t="s">
        <v>19</v>
      </c>
      <c r="F209" s="202" t="s">
        <v>314</v>
      </c>
      <c r="G209" s="200"/>
      <c r="H209" s="201" t="s">
        <v>19</v>
      </c>
      <c r="I209" s="203"/>
      <c r="J209" s="200"/>
      <c r="K209" s="200"/>
      <c r="L209" s="204"/>
      <c r="M209" s="205"/>
      <c r="N209" s="206"/>
      <c r="O209" s="206"/>
      <c r="P209" s="206"/>
      <c r="Q209" s="206"/>
      <c r="R209" s="206"/>
      <c r="S209" s="206"/>
      <c r="T209" s="207"/>
      <c r="AT209" s="208" t="s">
        <v>172</v>
      </c>
      <c r="AU209" s="208" t="s">
        <v>82</v>
      </c>
      <c r="AV209" s="13" t="s">
        <v>80</v>
      </c>
      <c r="AW209" s="13" t="s">
        <v>35</v>
      </c>
      <c r="AX209" s="13" t="s">
        <v>73</v>
      </c>
      <c r="AY209" s="208" t="s">
        <v>159</v>
      </c>
    </row>
    <row r="210" spans="1:65" s="14" customFormat="1" ht="11.25">
      <c r="B210" s="209"/>
      <c r="C210" s="210"/>
      <c r="D210" s="192" t="s">
        <v>172</v>
      </c>
      <c r="E210" s="211" t="s">
        <v>19</v>
      </c>
      <c r="F210" s="212" t="s">
        <v>767</v>
      </c>
      <c r="G210" s="210"/>
      <c r="H210" s="213">
        <v>6.64</v>
      </c>
      <c r="I210" s="214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172</v>
      </c>
      <c r="AU210" s="219" t="s">
        <v>82</v>
      </c>
      <c r="AV210" s="14" t="s">
        <v>82</v>
      </c>
      <c r="AW210" s="14" t="s">
        <v>35</v>
      </c>
      <c r="AX210" s="14" t="s">
        <v>73</v>
      </c>
      <c r="AY210" s="219" t="s">
        <v>159</v>
      </c>
    </row>
    <row r="211" spans="1:65" s="15" customFormat="1" ht="11.25">
      <c r="B211" s="220"/>
      <c r="C211" s="221"/>
      <c r="D211" s="192" t="s">
        <v>172</v>
      </c>
      <c r="E211" s="222" t="s">
        <v>19</v>
      </c>
      <c r="F211" s="223" t="s">
        <v>175</v>
      </c>
      <c r="G211" s="221"/>
      <c r="H211" s="224">
        <v>16.36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172</v>
      </c>
      <c r="AU211" s="230" t="s">
        <v>82</v>
      </c>
      <c r="AV211" s="15" t="s">
        <v>166</v>
      </c>
      <c r="AW211" s="15" t="s">
        <v>35</v>
      </c>
      <c r="AX211" s="15" t="s">
        <v>80</v>
      </c>
      <c r="AY211" s="230" t="s">
        <v>159</v>
      </c>
    </row>
    <row r="212" spans="1:65" s="2" customFormat="1" ht="16.5" customHeight="1">
      <c r="A212" s="35"/>
      <c r="B212" s="36"/>
      <c r="C212" s="179" t="s">
        <v>344</v>
      </c>
      <c r="D212" s="179" t="s">
        <v>161</v>
      </c>
      <c r="E212" s="180" t="s">
        <v>316</v>
      </c>
      <c r="F212" s="181" t="s">
        <v>317</v>
      </c>
      <c r="G212" s="182" t="s">
        <v>202</v>
      </c>
      <c r="H212" s="183">
        <v>16.36</v>
      </c>
      <c r="I212" s="184"/>
      <c r="J212" s="185">
        <f>ROUND(I212*H212,2)</f>
        <v>0</v>
      </c>
      <c r="K212" s="181" t="s">
        <v>165</v>
      </c>
      <c r="L212" s="40"/>
      <c r="M212" s="186" t="s">
        <v>19</v>
      </c>
      <c r="N212" s="187" t="s">
        <v>44</v>
      </c>
      <c r="O212" s="65"/>
      <c r="P212" s="188">
        <f>O212*H212</f>
        <v>0</v>
      </c>
      <c r="Q212" s="188">
        <v>4.0000000000000003E-5</v>
      </c>
      <c r="R212" s="188">
        <f>Q212*H212</f>
        <v>6.5440000000000008E-4</v>
      </c>
      <c r="S212" s="188">
        <v>0</v>
      </c>
      <c r="T212" s="18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0" t="s">
        <v>166</v>
      </c>
      <c r="AT212" s="190" t="s">
        <v>161</v>
      </c>
      <c r="AU212" s="190" t="s">
        <v>82</v>
      </c>
      <c r="AY212" s="18" t="s">
        <v>159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8" t="s">
        <v>80</v>
      </c>
      <c r="BK212" s="191">
        <f>ROUND(I212*H212,2)</f>
        <v>0</v>
      </c>
      <c r="BL212" s="18" t="s">
        <v>166</v>
      </c>
      <c r="BM212" s="190" t="s">
        <v>1013</v>
      </c>
    </row>
    <row r="213" spans="1:65" s="2" customFormat="1" ht="11.25">
      <c r="A213" s="35"/>
      <c r="B213" s="36"/>
      <c r="C213" s="37"/>
      <c r="D213" s="192" t="s">
        <v>168</v>
      </c>
      <c r="E213" s="37"/>
      <c r="F213" s="193" t="s">
        <v>319</v>
      </c>
      <c r="G213" s="37"/>
      <c r="H213" s="37"/>
      <c r="I213" s="194"/>
      <c r="J213" s="37"/>
      <c r="K213" s="37"/>
      <c r="L213" s="40"/>
      <c r="M213" s="195"/>
      <c r="N213" s="196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168</v>
      </c>
      <c r="AU213" s="18" t="s">
        <v>82</v>
      </c>
    </row>
    <row r="214" spans="1:65" s="2" customFormat="1" ht="11.25">
      <c r="A214" s="35"/>
      <c r="B214" s="36"/>
      <c r="C214" s="37"/>
      <c r="D214" s="197" t="s">
        <v>170</v>
      </c>
      <c r="E214" s="37"/>
      <c r="F214" s="198" t="s">
        <v>320</v>
      </c>
      <c r="G214" s="37"/>
      <c r="H214" s="37"/>
      <c r="I214" s="194"/>
      <c r="J214" s="37"/>
      <c r="K214" s="37"/>
      <c r="L214" s="40"/>
      <c r="M214" s="195"/>
      <c r="N214" s="196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170</v>
      </c>
      <c r="AU214" s="18" t="s">
        <v>82</v>
      </c>
    </row>
    <row r="215" spans="1:65" s="2" customFormat="1" ht="21.75" customHeight="1">
      <c r="A215" s="35"/>
      <c r="B215" s="36"/>
      <c r="C215" s="179" t="s">
        <v>350</v>
      </c>
      <c r="D215" s="179" t="s">
        <v>161</v>
      </c>
      <c r="E215" s="180" t="s">
        <v>322</v>
      </c>
      <c r="F215" s="181" t="s">
        <v>323</v>
      </c>
      <c r="G215" s="182" t="s">
        <v>222</v>
      </c>
      <c r="H215" s="183">
        <v>5.7000000000000002E-2</v>
      </c>
      <c r="I215" s="184"/>
      <c r="J215" s="185">
        <f>ROUND(I215*H215,2)</f>
        <v>0</v>
      </c>
      <c r="K215" s="181" t="s">
        <v>165</v>
      </c>
      <c r="L215" s="40"/>
      <c r="M215" s="186" t="s">
        <v>19</v>
      </c>
      <c r="N215" s="187" t="s">
        <v>44</v>
      </c>
      <c r="O215" s="65"/>
      <c r="P215" s="188">
        <f>O215*H215</f>
        <v>0</v>
      </c>
      <c r="Q215" s="188">
        <v>1.0383</v>
      </c>
      <c r="R215" s="188">
        <f>Q215*H215</f>
        <v>5.9183100000000002E-2</v>
      </c>
      <c r="S215" s="188">
        <v>0</v>
      </c>
      <c r="T215" s="18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0" t="s">
        <v>166</v>
      </c>
      <c r="AT215" s="190" t="s">
        <v>161</v>
      </c>
      <c r="AU215" s="190" t="s">
        <v>82</v>
      </c>
      <c r="AY215" s="18" t="s">
        <v>159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8" t="s">
        <v>80</v>
      </c>
      <c r="BK215" s="191">
        <f>ROUND(I215*H215,2)</f>
        <v>0</v>
      </c>
      <c r="BL215" s="18" t="s">
        <v>166</v>
      </c>
      <c r="BM215" s="190" t="s">
        <v>1014</v>
      </c>
    </row>
    <row r="216" spans="1:65" s="2" customFormat="1" ht="19.5">
      <c r="A216" s="35"/>
      <c r="B216" s="36"/>
      <c r="C216" s="37"/>
      <c r="D216" s="192" t="s">
        <v>168</v>
      </c>
      <c r="E216" s="37"/>
      <c r="F216" s="193" t="s">
        <v>325</v>
      </c>
      <c r="G216" s="37"/>
      <c r="H216" s="37"/>
      <c r="I216" s="194"/>
      <c r="J216" s="37"/>
      <c r="K216" s="37"/>
      <c r="L216" s="40"/>
      <c r="M216" s="195"/>
      <c r="N216" s="196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168</v>
      </c>
      <c r="AU216" s="18" t="s">
        <v>82</v>
      </c>
    </row>
    <row r="217" spans="1:65" s="2" customFormat="1" ht="11.25">
      <c r="A217" s="35"/>
      <c r="B217" s="36"/>
      <c r="C217" s="37"/>
      <c r="D217" s="197" t="s">
        <v>170</v>
      </c>
      <c r="E217" s="37"/>
      <c r="F217" s="198" t="s">
        <v>326</v>
      </c>
      <c r="G217" s="37"/>
      <c r="H217" s="37"/>
      <c r="I217" s="194"/>
      <c r="J217" s="37"/>
      <c r="K217" s="37"/>
      <c r="L217" s="40"/>
      <c r="M217" s="195"/>
      <c r="N217" s="196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170</v>
      </c>
      <c r="AU217" s="18" t="s">
        <v>82</v>
      </c>
    </row>
    <row r="218" spans="1:65" s="14" customFormat="1" ht="11.25">
      <c r="B218" s="209"/>
      <c r="C218" s="210"/>
      <c r="D218" s="192" t="s">
        <v>172</v>
      </c>
      <c r="E218" s="211" t="s">
        <v>19</v>
      </c>
      <c r="F218" s="212" t="s">
        <v>782</v>
      </c>
      <c r="G218" s="210"/>
      <c r="H218" s="213">
        <v>5.7000000000000002E-2</v>
      </c>
      <c r="I218" s="214"/>
      <c r="J218" s="210"/>
      <c r="K218" s="210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172</v>
      </c>
      <c r="AU218" s="219" t="s">
        <v>82</v>
      </c>
      <c r="AV218" s="14" t="s">
        <v>82</v>
      </c>
      <c r="AW218" s="14" t="s">
        <v>35</v>
      </c>
      <c r="AX218" s="14" t="s">
        <v>80</v>
      </c>
      <c r="AY218" s="219" t="s">
        <v>159</v>
      </c>
    </row>
    <row r="219" spans="1:65" s="2" customFormat="1" ht="24.2" customHeight="1">
      <c r="A219" s="35"/>
      <c r="B219" s="36"/>
      <c r="C219" s="179" t="s">
        <v>359</v>
      </c>
      <c r="D219" s="179" t="s">
        <v>161</v>
      </c>
      <c r="E219" s="180" t="s">
        <v>329</v>
      </c>
      <c r="F219" s="181" t="s">
        <v>330</v>
      </c>
      <c r="G219" s="182" t="s">
        <v>222</v>
      </c>
      <c r="H219" s="183">
        <v>0.57499999999999996</v>
      </c>
      <c r="I219" s="184"/>
      <c r="J219" s="185">
        <f>ROUND(I219*H219,2)</f>
        <v>0</v>
      </c>
      <c r="K219" s="181" t="s">
        <v>165</v>
      </c>
      <c r="L219" s="40"/>
      <c r="M219" s="186" t="s">
        <v>19</v>
      </c>
      <c r="N219" s="187" t="s">
        <v>44</v>
      </c>
      <c r="O219" s="65"/>
      <c r="P219" s="188">
        <f>O219*H219</f>
        <v>0</v>
      </c>
      <c r="Q219" s="188">
        <v>1.0597399999999999</v>
      </c>
      <c r="R219" s="188">
        <f>Q219*H219</f>
        <v>0.60935049999999991</v>
      </c>
      <c r="S219" s="188">
        <v>0</v>
      </c>
      <c r="T219" s="18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0" t="s">
        <v>166</v>
      </c>
      <c r="AT219" s="190" t="s">
        <v>161</v>
      </c>
      <c r="AU219" s="190" t="s">
        <v>82</v>
      </c>
      <c r="AY219" s="18" t="s">
        <v>159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8" t="s">
        <v>80</v>
      </c>
      <c r="BK219" s="191">
        <f>ROUND(I219*H219,2)</f>
        <v>0</v>
      </c>
      <c r="BL219" s="18" t="s">
        <v>166</v>
      </c>
      <c r="BM219" s="190" t="s">
        <v>1015</v>
      </c>
    </row>
    <row r="220" spans="1:65" s="2" customFormat="1" ht="19.5">
      <c r="A220" s="35"/>
      <c r="B220" s="36"/>
      <c r="C220" s="37"/>
      <c r="D220" s="192" t="s">
        <v>168</v>
      </c>
      <c r="E220" s="37"/>
      <c r="F220" s="193" t="s">
        <v>332</v>
      </c>
      <c r="G220" s="37"/>
      <c r="H220" s="37"/>
      <c r="I220" s="194"/>
      <c r="J220" s="37"/>
      <c r="K220" s="37"/>
      <c r="L220" s="40"/>
      <c r="M220" s="195"/>
      <c r="N220" s="196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168</v>
      </c>
      <c r="AU220" s="18" t="s">
        <v>82</v>
      </c>
    </row>
    <row r="221" spans="1:65" s="2" customFormat="1" ht="11.25">
      <c r="A221" s="35"/>
      <c r="B221" s="36"/>
      <c r="C221" s="37"/>
      <c r="D221" s="197" t="s">
        <v>170</v>
      </c>
      <c r="E221" s="37"/>
      <c r="F221" s="198" t="s">
        <v>333</v>
      </c>
      <c r="G221" s="37"/>
      <c r="H221" s="37"/>
      <c r="I221" s="194"/>
      <c r="J221" s="37"/>
      <c r="K221" s="37"/>
      <c r="L221" s="40"/>
      <c r="M221" s="195"/>
      <c r="N221" s="196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170</v>
      </c>
      <c r="AU221" s="18" t="s">
        <v>82</v>
      </c>
    </row>
    <row r="222" spans="1:65" s="14" customFormat="1" ht="11.25">
      <c r="B222" s="209"/>
      <c r="C222" s="210"/>
      <c r="D222" s="192" t="s">
        <v>172</v>
      </c>
      <c r="E222" s="211" t="s">
        <v>19</v>
      </c>
      <c r="F222" s="212" t="s">
        <v>1016</v>
      </c>
      <c r="G222" s="210"/>
      <c r="H222" s="213">
        <v>0.57499999999999996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172</v>
      </c>
      <c r="AU222" s="219" t="s">
        <v>82</v>
      </c>
      <c r="AV222" s="14" t="s">
        <v>82</v>
      </c>
      <c r="AW222" s="14" t="s">
        <v>35</v>
      </c>
      <c r="AX222" s="14" t="s">
        <v>80</v>
      </c>
      <c r="AY222" s="219" t="s">
        <v>159</v>
      </c>
    </row>
    <row r="223" spans="1:65" s="2" customFormat="1" ht="24.2" customHeight="1">
      <c r="A223" s="35"/>
      <c r="B223" s="36"/>
      <c r="C223" s="179" t="s">
        <v>367</v>
      </c>
      <c r="D223" s="179" t="s">
        <v>161</v>
      </c>
      <c r="E223" s="180" t="s">
        <v>335</v>
      </c>
      <c r="F223" s="181" t="s">
        <v>336</v>
      </c>
      <c r="G223" s="182" t="s">
        <v>211</v>
      </c>
      <c r="H223" s="183">
        <v>3.4380000000000002</v>
      </c>
      <c r="I223" s="184"/>
      <c r="J223" s="185">
        <f>ROUND(I223*H223,2)</f>
        <v>0</v>
      </c>
      <c r="K223" s="181" t="s">
        <v>165</v>
      </c>
      <c r="L223" s="40"/>
      <c r="M223" s="186" t="s">
        <v>19</v>
      </c>
      <c r="N223" s="187" t="s">
        <v>44</v>
      </c>
      <c r="O223" s="65"/>
      <c r="P223" s="188">
        <f>O223*H223</f>
        <v>0</v>
      </c>
      <c r="Q223" s="188">
        <v>2.5505399999999998</v>
      </c>
      <c r="R223" s="188">
        <f>Q223*H223</f>
        <v>8.7687565200000002</v>
      </c>
      <c r="S223" s="188">
        <v>0</v>
      </c>
      <c r="T223" s="18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0" t="s">
        <v>166</v>
      </c>
      <c r="AT223" s="190" t="s">
        <v>161</v>
      </c>
      <c r="AU223" s="190" t="s">
        <v>82</v>
      </c>
      <c r="AY223" s="18" t="s">
        <v>159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8" t="s">
        <v>80</v>
      </c>
      <c r="BK223" s="191">
        <f>ROUND(I223*H223,2)</f>
        <v>0</v>
      </c>
      <c r="BL223" s="18" t="s">
        <v>166</v>
      </c>
      <c r="BM223" s="190" t="s">
        <v>1017</v>
      </c>
    </row>
    <row r="224" spans="1:65" s="2" customFormat="1" ht="19.5">
      <c r="A224" s="35"/>
      <c r="B224" s="36"/>
      <c r="C224" s="37"/>
      <c r="D224" s="192" t="s">
        <v>168</v>
      </c>
      <c r="E224" s="37"/>
      <c r="F224" s="193" t="s">
        <v>338</v>
      </c>
      <c r="G224" s="37"/>
      <c r="H224" s="37"/>
      <c r="I224" s="194"/>
      <c r="J224" s="37"/>
      <c r="K224" s="37"/>
      <c r="L224" s="40"/>
      <c r="M224" s="195"/>
      <c r="N224" s="196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168</v>
      </c>
      <c r="AU224" s="18" t="s">
        <v>82</v>
      </c>
    </row>
    <row r="225" spans="1:65" s="2" customFormat="1" ht="11.25">
      <c r="A225" s="35"/>
      <c r="B225" s="36"/>
      <c r="C225" s="37"/>
      <c r="D225" s="197" t="s">
        <v>170</v>
      </c>
      <c r="E225" s="37"/>
      <c r="F225" s="198" t="s">
        <v>339</v>
      </c>
      <c r="G225" s="37"/>
      <c r="H225" s="37"/>
      <c r="I225" s="194"/>
      <c r="J225" s="37"/>
      <c r="K225" s="37"/>
      <c r="L225" s="40"/>
      <c r="M225" s="195"/>
      <c r="N225" s="196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170</v>
      </c>
      <c r="AU225" s="18" t="s">
        <v>82</v>
      </c>
    </row>
    <row r="226" spans="1:65" s="13" customFormat="1" ht="11.25">
      <c r="B226" s="199"/>
      <c r="C226" s="200"/>
      <c r="D226" s="192" t="s">
        <v>172</v>
      </c>
      <c r="E226" s="201" t="s">
        <v>19</v>
      </c>
      <c r="F226" s="202" t="s">
        <v>340</v>
      </c>
      <c r="G226" s="200"/>
      <c r="H226" s="201" t="s">
        <v>19</v>
      </c>
      <c r="I226" s="203"/>
      <c r="J226" s="200"/>
      <c r="K226" s="200"/>
      <c r="L226" s="204"/>
      <c r="M226" s="205"/>
      <c r="N226" s="206"/>
      <c r="O226" s="206"/>
      <c r="P226" s="206"/>
      <c r="Q226" s="206"/>
      <c r="R226" s="206"/>
      <c r="S226" s="206"/>
      <c r="T226" s="207"/>
      <c r="AT226" s="208" t="s">
        <v>172</v>
      </c>
      <c r="AU226" s="208" t="s">
        <v>82</v>
      </c>
      <c r="AV226" s="13" t="s">
        <v>80</v>
      </c>
      <c r="AW226" s="13" t="s">
        <v>35</v>
      </c>
      <c r="AX226" s="13" t="s">
        <v>73</v>
      </c>
      <c r="AY226" s="208" t="s">
        <v>159</v>
      </c>
    </row>
    <row r="227" spans="1:65" s="14" customFormat="1" ht="11.25">
      <c r="B227" s="209"/>
      <c r="C227" s="210"/>
      <c r="D227" s="192" t="s">
        <v>172</v>
      </c>
      <c r="E227" s="211" t="s">
        <v>19</v>
      </c>
      <c r="F227" s="212" t="s">
        <v>774</v>
      </c>
      <c r="G227" s="210"/>
      <c r="H227" s="213">
        <v>1.08</v>
      </c>
      <c r="I227" s="214"/>
      <c r="J227" s="210"/>
      <c r="K227" s="210"/>
      <c r="L227" s="215"/>
      <c r="M227" s="216"/>
      <c r="N227" s="217"/>
      <c r="O227" s="217"/>
      <c r="P227" s="217"/>
      <c r="Q227" s="217"/>
      <c r="R227" s="217"/>
      <c r="S227" s="217"/>
      <c r="T227" s="218"/>
      <c r="AT227" s="219" t="s">
        <v>172</v>
      </c>
      <c r="AU227" s="219" t="s">
        <v>82</v>
      </c>
      <c r="AV227" s="14" t="s">
        <v>82</v>
      </c>
      <c r="AW227" s="14" t="s">
        <v>35</v>
      </c>
      <c r="AX227" s="14" t="s">
        <v>73</v>
      </c>
      <c r="AY227" s="219" t="s">
        <v>159</v>
      </c>
    </row>
    <row r="228" spans="1:65" s="13" customFormat="1" ht="22.5">
      <c r="B228" s="199"/>
      <c r="C228" s="200"/>
      <c r="D228" s="192" t="s">
        <v>172</v>
      </c>
      <c r="E228" s="201" t="s">
        <v>19</v>
      </c>
      <c r="F228" s="202" t="s">
        <v>342</v>
      </c>
      <c r="G228" s="200"/>
      <c r="H228" s="201" t="s">
        <v>19</v>
      </c>
      <c r="I228" s="203"/>
      <c r="J228" s="200"/>
      <c r="K228" s="200"/>
      <c r="L228" s="204"/>
      <c r="M228" s="205"/>
      <c r="N228" s="206"/>
      <c r="O228" s="206"/>
      <c r="P228" s="206"/>
      <c r="Q228" s="206"/>
      <c r="R228" s="206"/>
      <c r="S228" s="206"/>
      <c r="T228" s="207"/>
      <c r="AT228" s="208" t="s">
        <v>172</v>
      </c>
      <c r="AU228" s="208" t="s">
        <v>82</v>
      </c>
      <c r="AV228" s="13" t="s">
        <v>80</v>
      </c>
      <c r="AW228" s="13" t="s">
        <v>35</v>
      </c>
      <c r="AX228" s="13" t="s">
        <v>73</v>
      </c>
      <c r="AY228" s="208" t="s">
        <v>159</v>
      </c>
    </row>
    <row r="229" spans="1:65" s="14" customFormat="1" ht="11.25">
      <c r="B229" s="209"/>
      <c r="C229" s="210"/>
      <c r="D229" s="192" t="s">
        <v>172</v>
      </c>
      <c r="E229" s="211" t="s">
        <v>19</v>
      </c>
      <c r="F229" s="212" t="s">
        <v>1018</v>
      </c>
      <c r="G229" s="210"/>
      <c r="H229" s="213">
        <v>1.0389999999999999</v>
      </c>
      <c r="I229" s="214"/>
      <c r="J229" s="210"/>
      <c r="K229" s="210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172</v>
      </c>
      <c r="AU229" s="219" t="s">
        <v>82</v>
      </c>
      <c r="AV229" s="14" t="s">
        <v>82</v>
      </c>
      <c r="AW229" s="14" t="s">
        <v>35</v>
      </c>
      <c r="AX229" s="14" t="s">
        <v>73</v>
      </c>
      <c r="AY229" s="219" t="s">
        <v>159</v>
      </c>
    </row>
    <row r="230" spans="1:65" s="14" customFormat="1" ht="22.5">
      <c r="B230" s="209"/>
      <c r="C230" s="210"/>
      <c r="D230" s="192" t="s">
        <v>172</v>
      </c>
      <c r="E230" s="211" t="s">
        <v>19</v>
      </c>
      <c r="F230" s="212" t="s">
        <v>1019</v>
      </c>
      <c r="G230" s="210"/>
      <c r="H230" s="213">
        <v>1.319</v>
      </c>
      <c r="I230" s="214"/>
      <c r="J230" s="210"/>
      <c r="K230" s="210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172</v>
      </c>
      <c r="AU230" s="219" t="s">
        <v>82</v>
      </c>
      <c r="AV230" s="14" t="s">
        <v>82</v>
      </c>
      <c r="AW230" s="14" t="s">
        <v>35</v>
      </c>
      <c r="AX230" s="14" t="s">
        <v>73</v>
      </c>
      <c r="AY230" s="219" t="s">
        <v>159</v>
      </c>
    </row>
    <row r="231" spans="1:65" s="15" customFormat="1" ht="11.25">
      <c r="B231" s="220"/>
      <c r="C231" s="221"/>
      <c r="D231" s="192" t="s">
        <v>172</v>
      </c>
      <c r="E231" s="222" t="s">
        <v>19</v>
      </c>
      <c r="F231" s="223" t="s">
        <v>175</v>
      </c>
      <c r="G231" s="221"/>
      <c r="H231" s="224">
        <v>3.4380000000000002</v>
      </c>
      <c r="I231" s="225"/>
      <c r="J231" s="221"/>
      <c r="K231" s="221"/>
      <c r="L231" s="226"/>
      <c r="M231" s="227"/>
      <c r="N231" s="228"/>
      <c r="O231" s="228"/>
      <c r="P231" s="228"/>
      <c r="Q231" s="228"/>
      <c r="R231" s="228"/>
      <c r="S231" s="228"/>
      <c r="T231" s="229"/>
      <c r="AT231" s="230" t="s">
        <v>172</v>
      </c>
      <c r="AU231" s="230" t="s">
        <v>82</v>
      </c>
      <c r="AV231" s="15" t="s">
        <v>166</v>
      </c>
      <c r="AW231" s="15" t="s">
        <v>35</v>
      </c>
      <c r="AX231" s="15" t="s">
        <v>80</v>
      </c>
      <c r="AY231" s="230" t="s">
        <v>159</v>
      </c>
    </row>
    <row r="232" spans="1:65" s="2" customFormat="1" ht="37.9" customHeight="1">
      <c r="A232" s="35"/>
      <c r="B232" s="36"/>
      <c r="C232" s="179" t="s">
        <v>372</v>
      </c>
      <c r="D232" s="179" t="s">
        <v>161</v>
      </c>
      <c r="E232" s="180" t="s">
        <v>345</v>
      </c>
      <c r="F232" s="181" t="s">
        <v>346</v>
      </c>
      <c r="G232" s="182" t="s">
        <v>211</v>
      </c>
      <c r="H232" s="183">
        <v>3.4380000000000002</v>
      </c>
      <c r="I232" s="184"/>
      <c r="J232" s="185">
        <f>ROUND(I232*H232,2)</f>
        <v>0</v>
      </c>
      <c r="K232" s="181" t="s">
        <v>165</v>
      </c>
      <c r="L232" s="40"/>
      <c r="M232" s="186" t="s">
        <v>19</v>
      </c>
      <c r="N232" s="187" t="s">
        <v>44</v>
      </c>
      <c r="O232" s="65"/>
      <c r="P232" s="188">
        <f>O232*H232</f>
        <v>0</v>
      </c>
      <c r="Q232" s="188">
        <v>4.8579999999999998E-2</v>
      </c>
      <c r="R232" s="188">
        <f>Q232*H232</f>
        <v>0.16701804000000001</v>
      </c>
      <c r="S232" s="188">
        <v>0</v>
      </c>
      <c r="T232" s="18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0" t="s">
        <v>166</v>
      </c>
      <c r="AT232" s="190" t="s">
        <v>161</v>
      </c>
      <c r="AU232" s="190" t="s">
        <v>82</v>
      </c>
      <c r="AY232" s="18" t="s">
        <v>159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8" t="s">
        <v>80</v>
      </c>
      <c r="BK232" s="191">
        <f>ROUND(I232*H232,2)</f>
        <v>0</v>
      </c>
      <c r="BL232" s="18" t="s">
        <v>166</v>
      </c>
      <c r="BM232" s="190" t="s">
        <v>1020</v>
      </c>
    </row>
    <row r="233" spans="1:65" s="2" customFormat="1" ht="19.5">
      <c r="A233" s="35"/>
      <c r="B233" s="36"/>
      <c r="C233" s="37"/>
      <c r="D233" s="192" t="s">
        <v>168</v>
      </c>
      <c r="E233" s="37"/>
      <c r="F233" s="193" t="s">
        <v>304</v>
      </c>
      <c r="G233" s="37"/>
      <c r="H233" s="37"/>
      <c r="I233" s="194"/>
      <c r="J233" s="37"/>
      <c r="K233" s="37"/>
      <c r="L233" s="40"/>
      <c r="M233" s="195"/>
      <c r="N233" s="196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168</v>
      </c>
      <c r="AU233" s="18" t="s">
        <v>82</v>
      </c>
    </row>
    <row r="234" spans="1:65" s="2" customFormat="1" ht="11.25">
      <c r="A234" s="35"/>
      <c r="B234" s="36"/>
      <c r="C234" s="37"/>
      <c r="D234" s="197" t="s">
        <v>170</v>
      </c>
      <c r="E234" s="37"/>
      <c r="F234" s="198" t="s">
        <v>348</v>
      </c>
      <c r="G234" s="37"/>
      <c r="H234" s="37"/>
      <c r="I234" s="194"/>
      <c r="J234" s="37"/>
      <c r="K234" s="37"/>
      <c r="L234" s="40"/>
      <c r="M234" s="195"/>
      <c r="N234" s="196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170</v>
      </c>
      <c r="AU234" s="18" t="s">
        <v>82</v>
      </c>
    </row>
    <row r="235" spans="1:65" s="2" customFormat="1" ht="24.2" customHeight="1">
      <c r="A235" s="35"/>
      <c r="B235" s="36"/>
      <c r="C235" s="179" t="s">
        <v>377</v>
      </c>
      <c r="D235" s="179" t="s">
        <v>161</v>
      </c>
      <c r="E235" s="180" t="s">
        <v>777</v>
      </c>
      <c r="F235" s="181" t="s">
        <v>778</v>
      </c>
      <c r="G235" s="182" t="s">
        <v>222</v>
      </c>
      <c r="H235" s="183">
        <v>5.7000000000000002E-2</v>
      </c>
      <c r="I235" s="184"/>
      <c r="J235" s="185">
        <f>ROUND(I235*H235,2)</f>
        <v>0</v>
      </c>
      <c r="K235" s="181" t="s">
        <v>165</v>
      </c>
      <c r="L235" s="40"/>
      <c r="M235" s="186" t="s">
        <v>19</v>
      </c>
      <c r="N235" s="187" t="s">
        <v>44</v>
      </c>
      <c r="O235" s="65"/>
      <c r="P235" s="188">
        <f>O235*H235</f>
        <v>0</v>
      </c>
      <c r="Q235" s="188">
        <v>1.0597399999999999</v>
      </c>
      <c r="R235" s="188">
        <f>Q235*H235</f>
        <v>6.0405179999999996E-2</v>
      </c>
      <c r="S235" s="188">
        <v>0</v>
      </c>
      <c r="T235" s="18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0" t="s">
        <v>166</v>
      </c>
      <c r="AT235" s="190" t="s">
        <v>161</v>
      </c>
      <c r="AU235" s="190" t="s">
        <v>82</v>
      </c>
      <c r="AY235" s="18" t="s">
        <v>159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8" t="s">
        <v>80</v>
      </c>
      <c r="BK235" s="191">
        <f>ROUND(I235*H235,2)</f>
        <v>0</v>
      </c>
      <c r="BL235" s="18" t="s">
        <v>166</v>
      </c>
      <c r="BM235" s="190" t="s">
        <v>1021</v>
      </c>
    </row>
    <row r="236" spans="1:65" s="2" customFormat="1" ht="19.5">
      <c r="A236" s="35"/>
      <c r="B236" s="36"/>
      <c r="C236" s="37"/>
      <c r="D236" s="192" t="s">
        <v>168</v>
      </c>
      <c r="E236" s="37"/>
      <c r="F236" s="193" t="s">
        <v>780</v>
      </c>
      <c r="G236" s="37"/>
      <c r="H236" s="37"/>
      <c r="I236" s="194"/>
      <c r="J236" s="37"/>
      <c r="K236" s="37"/>
      <c r="L236" s="40"/>
      <c r="M236" s="195"/>
      <c r="N236" s="196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168</v>
      </c>
      <c r="AU236" s="18" t="s">
        <v>82</v>
      </c>
    </row>
    <row r="237" spans="1:65" s="2" customFormat="1" ht="11.25">
      <c r="A237" s="35"/>
      <c r="B237" s="36"/>
      <c r="C237" s="37"/>
      <c r="D237" s="197" t="s">
        <v>170</v>
      </c>
      <c r="E237" s="37"/>
      <c r="F237" s="198" t="s">
        <v>781</v>
      </c>
      <c r="G237" s="37"/>
      <c r="H237" s="37"/>
      <c r="I237" s="194"/>
      <c r="J237" s="37"/>
      <c r="K237" s="37"/>
      <c r="L237" s="40"/>
      <c r="M237" s="195"/>
      <c r="N237" s="196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170</v>
      </c>
      <c r="AU237" s="18" t="s">
        <v>82</v>
      </c>
    </row>
    <row r="238" spans="1:65" s="14" customFormat="1" ht="11.25">
      <c r="B238" s="209"/>
      <c r="C238" s="210"/>
      <c r="D238" s="192" t="s">
        <v>172</v>
      </c>
      <c r="E238" s="211" t="s">
        <v>19</v>
      </c>
      <c r="F238" s="212" t="s">
        <v>782</v>
      </c>
      <c r="G238" s="210"/>
      <c r="H238" s="213">
        <v>5.7000000000000002E-2</v>
      </c>
      <c r="I238" s="214"/>
      <c r="J238" s="210"/>
      <c r="K238" s="210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172</v>
      </c>
      <c r="AU238" s="219" t="s">
        <v>82</v>
      </c>
      <c r="AV238" s="14" t="s">
        <v>82</v>
      </c>
      <c r="AW238" s="14" t="s">
        <v>35</v>
      </c>
      <c r="AX238" s="14" t="s">
        <v>80</v>
      </c>
      <c r="AY238" s="219" t="s">
        <v>159</v>
      </c>
    </row>
    <row r="239" spans="1:65" s="12" customFormat="1" ht="22.9" customHeight="1">
      <c r="B239" s="163"/>
      <c r="C239" s="164"/>
      <c r="D239" s="165" t="s">
        <v>72</v>
      </c>
      <c r="E239" s="177" t="s">
        <v>184</v>
      </c>
      <c r="F239" s="177" t="s">
        <v>349</v>
      </c>
      <c r="G239" s="164"/>
      <c r="H239" s="164"/>
      <c r="I239" s="167"/>
      <c r="J239" s="178">
        <f>BK239</f>
        <v>0</v>
      </c>
      <c r="K239" s="164"/>
      <c r="L239" s="169"/>
      <c r="M239" s="170"/>
      <c r="N239" s="171"/>
      <c r="O239" s="171"/>
      <c r="P239" s="172">
        <f>SUM(P240:P275)</f>
        <v>0</v>
      </c>
      <c r="Q239" s="171"/>
      <c r="R239" s="172">
        <f>SUM(R240:R275)</f>
        <v>27.8673137</v>
      </c>
      <c r="S239" s="171"/>
      <c r="T239" s="173">
        <f>SUM(T240:T275)</f>
        <v>0</v>
      </c>
      <c r="AR239" s="174" t="s">
        <v>80</v>
      </c>
      <c r="AT239" s="175" t="s">
        <v>72</v>
      </c>
      <c r="AU239" s="175" t="s">
        <v>80</v>
      </c>
      <c r="AY239" s="174" t="s">
        <v>159</v>
      </c>
      <c r="BK239" s="176">
        <f>SUM(BK240:BK275)</f>
        <v>0</v>
      </c>
    </row>
    <row r="240" spans="1:65" s="2" customFormat="1" ht="24.2" customHeight="1">
      <c r="A240" s="35"/>
      <c r="B240" s="36"/>
      <c r="C240" s="179" t="s">
        <v>382</v>
      </c>
      <c r="D240" s="179" t="s">
        <v>161</v>
      </c>
      <c r="E240" s="180" t="s">
        <v>783</v>
      </c>
      <c r="F240" s="181" t="s">
        <v>784</v>
      </c>
      <c r="G240" s="182" t="s">
        <v>362</v>
      </c>
      <c r="H240" s="183">
        <v>13</v>
      </c>
      <c r="I240" s="184"/>
      <c r="J240" s="185">
        <f>ROUND(I240*H240,2)</f>
        <v>0</v>
      </c>
      <c r="K240" s="181" t="s">
        <v>165</v>
      </c>
      <c r="L240" s="40"/>
      <c r="M240" s="186" t="s">
        <v>19</v>
      </c>
      <c r="N240" s="187" t="s">
        <v>44</v>
      </c>
      <c r="O240" s="65"/>
      <c r="P240" s="188">
        <f>O240*H240</f>
        <v>0</v>
      </c>
      <c r="Q240" s="188">
        <v>0.12845999999999999</v>
      </c>
      <c r="R240" s="188">
        <f>Q240*H240</f>
        <v>1.6699799999999998</v>
      </c>
      <c r="S240" s="188">
        <v>0</v>
      </c>
      <c r="T240" s="18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0" t="s">
        <v>166</v>
      </c>
      <c r="AT240" s="190" t="s">
        <v>161</v>
      </c>
      <c r="AU240" s="190" t="s">
        <v>82</v>
      </c>
      <c r="AY240" s="18" t="s">
        <v>159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8" t="s">
        <v>80</v>
      </c>
      <c r="BK240" s="191">
        <f>ROUND(I240*H240,2)</f>
        <v>0</v>
      </c>
      <c r="BL240" s="18" t="s">
        <v>166</v>
      </c>
      <c r="BM240" s="190" t="s">
        <v>1022</v>
      </c>
    </row>
    <row r="241" spans="1:65" s="2" customFormat="1" ht="19.5">
      <c r="A241" s="35"/>
      <c r="B241" s="36"/>
      <c r="C241" s="37"/>
      <c r="D241" s="192" t="s">
        <v>168</v>
      </c>
      <c r="E241" s="37"/>
      <c r="F241" s="193" t="s">
        <v>786</v>
      </c>
      <c r="G241" s="37"/>
      <c r="H241" s="37"/>
      <c r="I241" s="194"/>
      <c r="J241" s="37"/>
      <c r="K241" s="37"/>
      <c r="L241" s="40"/>
      <c r="M241" s="195"/>
      <c r="N241" s="196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168</v>
      </c>
      <c r="AU241" s="18" t="s">
        <v>82</v>
      </c>
    </row>
    <row r="242" spans="1:65" s="2" customFormat="1" ht="11.25">
      <c r="A242" s="35"/>
      <c r="B242" s="36"/>
      <c r="C242" s="37"/>
      <c r="D242" s="197" t="s">
        <v>170</v>
      </c>
      <c r="E242" s="37"/>
      <c r="F242" s="198" t="s">
        <v>787</v>
      </c>
      <c r="G242" s="37"/>
      <c r="H242" s="37"/>
      <c r="I242" s="194"/>
      <c r="J242" s="37"/>
      <c r="K242" s="37"/>
      <c r="L242" s="40"/>
      <c r="M242" s="195"/>
      <c r="N242" s="196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170</v>
      </c>
      <c r="AU242" s="18" t="s">
        <v>82</v>
      </c>
    </row>
    <row r="243" spans="1:65" s="13" customFormat="1" ht="22.5">
      <c r="B243" s="199"/>
      <c r="C243" s="200"/>
      <c r="D243" s="192" t="s">
        <v>172</v>
      </c>
      <c r="E243" s="201" t="s">
        <v>19</v>
      </c>
      <c r="F243" s="202" t="s">
        <v>788</v>
      </c>
      <c r="G243" s="200"/>
      <c r="H243" s="201" t="s">
        <v>19</v>
      </c>
      <c r="I243" s="203"/>
      <c r="J243" s="200"/>
      <c r="K243" s="200"/>
      <c r="L243" s="204"/>
      <c r="M243" s="205"/>
      <c r="N243" s="206"/>
      <c r="O243" s="206"/>
      <c r="P243" s="206"/>
      <c r="Q243" s="206"/>
      <c r="R243" s="206"/>
      <c r="S243" s="206"/>
      <c r="T243" s="207"/>
      <c r="AT243" s="208" t="s">
        <v>172</v>
      </c>
      <c r="AU243" s="208" t="s">
        <v>82</v>
      </c>
      <c r="AV243" s="13" t="s">
        <v>80</v>
      </c>
      <c r="AW243" s="13" t="s">
        <v>35</v>
      </c>
      <c r="AX243" s="13" t="s">
        <v>73</v>
      </c>
      <c r="AY243" s="208" t="s">
        <v>159</v>
      </c>
    </row>
    <row r="244" spans="1:65" s="14" customFormat="1" ht="11.25">
      <c r="B244" s="209"/>
      <c r="C244" s="210"/>
      <c r="D244" s="192" t="s">
        <v>172</v>
      </c>
      <c r="E244" s="211" t="s">
        <v>19</v>
      </c>
      <c r="F244" s="212" t="s">
        <v>258</v>
      </c>
      <c r="G244" s="210"/>
      <c r="H244" s="213">
        <v>13</v>
      </c>
      <c r="I244" s="214"/>
      <c r="J244" s="210"/>
      <c r="K244" s="210"/>
      <c r="L244" s="215"/>
      <c r="M244" s="216"/>
      <c r="N244" s="217"/>
      <c r="O244" s="217"/>
      <c r="P244" s="217"/>
      <c r="Q244" s="217"/>
      <c r="R244" s="217"/>
      <c r="S244" s="217"/>
      <c r="T244" s="218"/>
      <c r="AT244" s="219" t="s">
        <v>172</v>
      </c>
      <c r="AU244" s="219" t="s">
        <v>82</v>
      </c>
      <c r="AV244" s="14" t="s">
        <v>82</v>
      </c>
      <c r="AW244" s="14" t="s">
        <v>35</v>
      </c>
      <c r="AX244" s="14" t="s">
        <v>80</v>
      </c>
      <c r="AY244" s="219" t="s">
        <v>159</v>
      </c>
    </row>
    <row r="245" spans="1:65" s="2" customFormat="1" ht="21.75" customHeight="1">
      <c r="A245" s="35"/>
      <c r="B245" s="36"/>
      <c r="C245" s="231" t="s">
        <v>390</v>
      </c>
      <c r="D245" s="231" t="s">
        <v>253</v>
      </c>
      <c r="E245" s="232" t="s">
        <v>789</v>
      </c>
      <c r="F245" s="233" t="s">
        <v>790</v>
      </c>
      <c r="G245" s="234" t="s">
        <v>211</v>
      </c>
      <c r="H245" s="235">
        <v>0.307</v>
      </c>
      <c r="I245" s="236"/>
      <c r="J245" s="237">
        <f>ROUND(I245*H245,2)</f>
        <v>0</v>
      </c>
      <c r="K245" s="233" t="s">
        <v>165</v>
      </c>
      <c r="L245" s="238"/>
      <c r="M245" s="239" t="s">
        <v>19</v>
      </c>
      <c r="N245" s="240" t="s">
        <v>44</v>
      </c>
      <c r="O245" s="65"/>
      <c r="P245" s="188">
        <f>O245*H245</f>
        <v>0</v>
      </c>
      <c r="Q245" s="188">
        <v>2.294</v>
      </c>
      <c r="R245" s="188">
        <f>Q245*H245</f>
        <v>0.70425800000000005</v>
      </c>
      <c r="S245" s="188">
        <v>0</v>
      </c>
      <c r="T245" s="18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0" t="s">
        <v>191</v>
      </c>
      <c r="AT245" s="190" t="s">
        <v>253</v>
      </c>
      <c r="AU245" s="190" t="s">
        <v>82</v>
      </c>
      <c r="AY245" s="18" t="s">
        <v>159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8" t="s">
        <v>80</v>
      </c>
      <c r="BK245" s="191">
        <f>ROUND(I245*H245,2)</f>
        <v>0</v>
      </c>
      <c r="BL245" s="18" t="s">
        <v>166</v>
      </c>
      <c r="BM245" s="190" t="s">
        <v>1023</v>
      </c>
    </row>
    <row r="246" spans="1:65" s="2" customFormat="1" ht="11.25">
      <c r="A246" s="35"/>
      <c r="B246" s="36"/>
      <c r="C246" s="37"/>
      <c r="D246" s="192" t="s">
        <v>168</v>
      </c>
      <c r="E246" s="37"/>
      <c r="F246" s="193" t="s">
        <v>790</v>
      </c>
      <c r="G246" s="37"/>
      <c r="H246" s="37"/>
      <c r="I246" s="194"/>
      <c r="J246" s="37"/>
      <c r="K246" s="37"/>
      <c r="L246" s="40"/>
      <c r="M246" s="195"/>
      <c r="N246" s="196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168</v>
      </c>
      <c r="AU246" s="18" t="s">
        <v>82</v>
      </c>
    </row>
    <row r="247" spans="1:65" s="14" customFormat="1" ht="11.25">
      <c r="B247" s="209"/>
      <c r="C247" s="210"/>
      <c r="D247" s="192" t="s">
        <v>172</v>
      </c>
      <c r="E247" s="211" t="s">
        <v>19</v>
      </c>
      <c r="F247" s="212" t="s">
        <v>1024</v>
      </c>
      <c r="G247" s="210"/>
      <c r="H247" s="213">
        <v>0.307</v>
      </c>
      <c r="I247" s="214"/>
      <c r="J247" s="210"/>
      <c r="K247" s="210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172</v>
      </c>
      <c r="AU247" s="219" t="s">
        <v>82</v>
      </c>
      <c r="AV247" s="14" t="s">
        <v>82</v>
      </c>
      <c r="AW247" s="14" t="s">
        <v>35</v>
      </c>
      <c r="AX247" s="14" t="s">
        <v>80</v>
      </c>
      <c r="AY247" s="219" t="s">
        <v>159</v>
      </c>
    </row>
    <row r="248" spans="1:65" s="2" customFormat="1" ht="24.2" customHeight="1">
      <c r="A248" s="35"/>
      <c r="B248" s="36"/>
      <c r="C248" s="179" t="s">
        <v>399</v>
      </c>
      <c r="D248" s="179" t="s">
        <v>161</v>
      </c>
      <c r="E248" s="180" t="s">
        <v>351</v>
      </c>
      <c r="F248" s="181" t="s">
        <v>352</v>
      </c>
      <c r="G248" s="182" t="s">
        <v>211</v>
      </c>
      <c r="H248" s="183">
        <v>10.054</v>
      </c>
      <c r="I248" s="184"/>
      <c r="J248" s="185">
        <f>ROUND(I248*H248,2)</f>
        <v>0</v>
      </c>
      <c r="K248" s="181" t="s">
        <v>165</v>
      </c>
      <c r="L248" s="40"/>
      <c r="M248" s="186" t="s">
        <v>19</v>
      </c>
      <c r="N248" s="187" t="s">
        <v>44</v>
      </c>
      <c r="O248" s="65"/>
      <c r="P248" s="188">
        <f>O248*H248</f>
        <v>0</v>
      </c>
      <c r="Q248" s="188">
        <v>7.9549999999999996E-2</v>
      </c>
      <c r="R248" s="188">
        <f>Q248*H248</f>
        <v>0.7997957</v>
      </c>
      <c r="S248" s="188">
        <v>0</v>
      </c>
      <c r="T248" s="18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0" t="s">
        <v>166</v>
      </c>
      <c r="AT248" s="190" t="s">
        <v>161</v>
      </c>
      <c r="AU248" s="190" t="s">
        <v>82</v>
      </c>
      <c r="AY248" s="18" t="s">
        <v>159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8" t="s">
        <v>80</v>
      </c>
      <c r="BK248" s="191">
        <f>ROUND(I248*H248,2)</f>
        <v>0</v>
      </c>
      <c r="BL248" s="18" t="s">
        <v>166</v>
      </c>
      <c r="BM248" s="190" t="s">
        <v>1025</v>
      </c>
    </row>
    <row r="249" spans="1:65" s="2" customFormat="1" ht="19.5">
      <c r="A249" s="35"/>
      <c r="B249" s="36"/>
      <c r="C249" s="37"/>
      <c r="D249" s="192" t="s">
        <v>168</v>
      </c>
      <c r="E249" s="37"/>
      <c r="F249" s="193" t="s">
        <v>354</v>
      </c>
      <c r="G249" s="37"/>
      <c r="H249" s="37"/>
      <c r="I249" s="194"/>
      <c r="J249" s="37"/>
      <c r="K249" s="37"/>
      <c r="L249" s="40"/>
      <c r="M249" s="195"/>
      <c r="N249" s="196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168</v>
      </c>
      <c r="AU249" s="18" t="s">
        <v>82</v>
      </c>
    </row>
    <row r="250" spans="1:65" s="2" customFormat="1" ht="11.25">
      <c r="A250" s="35"/>
      <c r="B250" s="36"/>
      <c r="C250" s="37"/>
      <c r="D250" s="197" t="s">
        <v>170</v>
      </c>
      <c r="E250" s="37"/>
      <c r="F250" s="198" t="s">
        <v>355</v>
      </c>
      <c r="G250" s="37"/>
      <c r="H250" s="37"/>
      <c r="I250" s="194"/>
      <c r="J250" s="37"/>
      <c r="K250" s="37"/>
      <c r="L250" s="40"/>
      <c r="M250" s="195"/>
      <c r="N250" s="196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170</v>
      </c>
      <c r="AU250" s="18" t="s">
        <v>82</v>
      </c>
    </row>
    <row r="251" spans="1:65" s="14" customFormat="1" ht="11.25">
      <c r="B251" s="209"/>
      <c r="C251" s="210"/>
      <c r="D251" s="192" t="s">
        <v>172</v>
      </c>
      <c r="E251" s="211" t="s">
        <v>19</v>
      </c>
      <c r="F251" s="212" t="s">
        <v>1026</v>
      </c>
      <c r="G251" s="210"/>
      <c r="H251" s="213">
        <v>8.1289999999999996</v>
      </c>
      <c r="I251" s="214"/>
      <c r="J251" s="210"/>
      <c r="K251" s="210"/>
      <c r="L251" s="215"/>
      <c r="M251" s="216"/>
      <c r="N251" s="217"/>
      <c r="O251" s="217"/>
      <c r="P251" s="217"/>
      <c r="Q251" s="217"/>
      <c r="R251" s="217"/>
      <c r="S251" s="217"/>
      <c r="T251" s="218"/>
      <c r="AT251" s="219" t="s">
        <v>172</v>
      </c>
      <c r="AU251" s="219" t="s">
        <v>82</v>
      </c>
      <c r="AV251" s="14" t="s">
        <v>82</v>
      </c>
      <c r="AW251" s="14" t="s">
        <v>35</v>
      </c>
      <c r="AX251" s="14" t="s">
        <v>73</v>
      </c>
      <c r="AY251" s="219" t="s">
        <v>159</v>
      </c>
    </row>
    <row r="252" spans="1:65" s="14" customFormat="1" ht="11.25">
      <c r="B252" s="209"/>
      <c r="C252" s="210"/>
      <c r="D252" s="192" t="s">
        <v>172</v>
      </c>
      <c r="E252" s="211" t="s">
        <v>19</v>
      </c>
      <c r="F252" s="212" t="s">
        <v>795</v>
      </c>
      <c r="G252" s="210"/>
      <c r="H252" s="213">
        <v>0.95799999999999996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172</v>
      </c>
      <c r="AU252" s="219" t="s">
        <v>82</v>
      </c>
      <c r="AV252" s="14" t="s">
        <v>82</v>
      </c>
      <c r="AW252" s="14" t="s">
        <v>35</v>
      </c>
      <c r="AX252" s="14" t="s">
        <v>73</v>
      </c>
      <c r="AY252" s="219" t="s">
        <v>159</v>
      </c>
    </row>
    <row r="253" spans="1:65" s="14" customFormat="1" ht="11.25">
      <c r="B253" s="209"/>
      <c r="C253" s="210"/>
      <c r="D253" s="192" t="s">
        <v>172</v>
      </c>
      <c r="E253" s="211" t="s">
        <v>19</v>
      </c>
      <c r="F253" s="212" t="s">
        <v>796</v>
      </c>
      <c r="G253" s="210"/>
      <c r="H253" s="213">
        <v>0.96699999999999997</v>
      </c>
      <c r="I253" s="214"/>
      <c r="J253" s="210"/>
      <c r="K253" s="210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172</v>
      </c>
      <c r="AU253" s="219" t="s">
        <v>82</v>
      </c>
      <c r="AV253" s="14" t="s">
        <v>82</v>
      </c>
      <c r="AW253" s="14" t="s">
        <v>35</v>
      </c>
      <c r="AX253" s="14" t="s">
        <v>73</v>
      </c>
      <c r="AY253" s="219" t="s">
        <v>159</v>
      </c>
    </row>
    <row r="254" spans="1:65" s="15" customFormat="1" ht="11.25">
      <c r="B254" s="220"/>
      <c r="C254" s="221"/>
      <c r="D254" s="192" t="s">
        <v>172</v>
      </c>
      <c r="E254" s="222" t="s">
        <v>19</v>
      </c>
      <c r="F254" s="223" t="s">
        <v>175</v>
      </c>
      <c r="G254" s="221"/>
      <c r="H254" s="224">
        <v>10.054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172</v>
      </c>
      <c r="AU254" s="230" t="s">
        <v>82</v>
      </c>
      <c r="AV254" s="15" t="s">
        <v>166</v>
      </c>
      <c r="AW254" s="15" t="s">
        <v>35</v>
      </c>
      <c r="AX254" s="15" t="s">
        <v>80</v>
      </c>
      <c r="AY254" s="230" t="s">
        <v>159</v>
      </c>
    </row>
    <row r="255" spans="1:65" s="2" customFormat="1" ht="16.5" customHeight="1">
      <c r="A255" s="35"/>
      <c r="B255" s="36"/>
      <c r="C255" s="231" t="s">
        <v>408</v>
      </c>
      <c r="D255" s="231" t="s">
        <v>253</v>
      </c>
      <c r="E255" s="232" t="s">
        <v>360</v>
      </c>
      <c r="F255" s="233" t="s">
        <v>797</v>
      </c>
      <c r="G255" s="234" t="s">
        <v>362</v>
      </c>
      <c r="H255" s="235">
        <v>11</v>
      </c>
      <c r="I255" s="236"/>
      <c r="J255" s="237">
        <f>ROUND(I255*H255,2)</f>
        <v>0</v>
      </c>
      <c r="K255" s="233" t="s">
        <v>19</v>
      </c>
      <c r="L255" s="238"/>
      <c r="M255" s="239" t="s">
        <v>19</v>
      </c>
      <c r="N255" s="240" t="s">
        <v>44</v>
      </c>
      <c r="O255" s="65"/>
      <c r="P255" s="188">
        <f>O255*H255</f>
        <v>0</v>
      </c>
      <c r="Q255" s="188">
        <v>1.8109999999999999</v>
      </c>
      <c r="R255" s="188">
        <f>Q255*H255</f>
        <v>19.920999999999999</v>
      </c>
      <c r="S255" s="188">
        <v>0</v>
      </c>
      <c r="T255" s="18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0" t="s">
        <v>191</v>
      </c>
      <c r="AT255" s="190" t="s">
        <v>253</v>
      </c>
      <c r="AU255" s="190" t="s">
        <v>82</v>
      </c>
      <c r="AY255" s="18" t="s">
        <v>159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8" t="s">
        <v>80</v>
      </c>
      <c r="BK255" s="191">
        <f>ROUND(I255*H255,2)</f>
        <v>0</v>
      </c>
      <c r="BL255" s="18" t="s">
        <v>166</v>
      </c>
      <c r="BM255" s="190" t="s">
        <v>1027</v>
      </c>
    </row>
    <row r="256" spans="1:65" s="2" customFormat="1" ht="11.25">
      <c r="A256" s="35"/>
      <c r="B256" s="36"/>
      <c r="C256" s="37"/>
      <c r="D256" s="192" t="s">
        <v>168</v>
      </c>
      <c r="E256" s="37"/>
      <c r="F256" s="193" t="s">
        <v>799</v>
      </c>
      <c r="G256" s="37"/>
      <c r="H256" s="37"/>
      <c r="I256" s="194"/>
      <c r="J256" s="37"/>
      <c r="K256" s="37"/>
      <c r="L256" s="40"/>
      <c r="M256" s="195"/>
      <c r="N256" s="196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168</v>
      </c>
      <c r="AU256" s="18" t="s">
        <v>82</v>
      </c>
    </row>
    <row r="257" spans="1:65" s="2" customFormat="1" ht="16.5" customHeight="1">
      <c r="A257" s="35"/>
      <c r="B257" s="36"/>
      <c r="C257" s="231" t="s">
        <v>415</v>
      </c>
      <c r="D257" s="231" t="s">
        <v>253</v>
      </c>
      <c r="E257" s="232" t="s">
        <v>368</v>
      </c>
      <c r="F257" s="233" t="s">
        <v>800</v>
      </c>
      <c r="G257" s="234" t="s">
        <v>362</v>
      </c>
      <c r="H257" s="235">
        <v>1</v>
      </c>
      <c r="I257" s="236"/>
      <c r="J257" s="237">
        <f>ROUND(I257*H257,2)</f>
        <v>0</v>
      </c>
      <c r="K257" s="233" t="s">
        <v>19</v>
      </c>
      <c r="L257" s="238"/>
      <c r="M257" s="239" t="s">
        <v>19</v>
      </c>
      <c r="N257" s="240" t="s">
        <v>44</v>
      </c>
      <c r="O257" s="65"/>
      <c r="P257" s="188">
        <f>O257*H257</f>
        <v>0</v>
      </c>
      <c r="Q257" s="188">
        <v>2.347</v>
      </c>
      <c r="R257" s="188">
        <f>Q257*H257</f>
        <v>2.347</v>
      </c>
      <c r="S257" s="188">
        <v>0</v>
      </c>
      <c r="T257" s="189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0" t="s">
        <v>191</v>
      </c>
      <c r="AT257" s="190" t="s">
        <v>253</v>
      </c>
      <c r="AU257" s="190" t="s">
        <v>82</v>
      </c>
      <c r="AY257" s="18" t="s">
        <v>159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8" t="s">
        <v>80</v>
      </c>
      <c r="BK257" s="191">
        <f>ROUND(I257*H257,2)</f>
        <v>0</v>
      </c>
      <c r="BL257" s="18" t="s">
        <v>166</v>
      </c>
      <c r="BM257" s="190" t="s">
        <v>1028</v>
      </c>
    </row>
    <row r="258" spans="1:65" s="2" customFormat="1" ht="11.25">
      <c r="A258" s="35"/>
      <c r="B258" s="36"/>
      <c r="C258" s="37"/>
      <c r="D258" s="192" t="s">
        <v>168</v>
      </c>
      <c r="E258" s="37"/>
      <c r="F258" s="193" t="s">
        <v>800</v>
      </c>
      <c r="G258" s="37"/>
      <c r="H258" s="37"/>
      <c r="I258" s="194"/>
      <c r="J258" s="37"/>
      <c r="K258" s="37"/>
      <c r="L258" s="40"/>
      <c r="M258" s="195"/>
      <c r="N258" s="196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168</v>
      </c>
      <c r="AU258" s="18" t="s">
        <v>82</v>
      </c>
    </row>
    <row r="259" spans="1:65" s="2" customFormat="1" ht="16.5" customHeight="1">
      <c r="A259" s="35"/>
      <c r="B259" s="36"/>
      <c r="C259" s="231" t="s">
        <v>423</v>
      </c>
      <c r="D259" s="231" t="s">
        <v>253</v>
      </c>
      <c r="E259" s="232" t="s">
        <v>373</v>
      </c>
      <c r="F259" s="233" t="s">
        <v>802</v>
      </c>
      <c r="G259" s="234" t="s">
        <v>362</v>
      </c>
      <c r="H259" s="235">
        <v>1</v>
      </c>
      <c r="I259" s="236"/>
      <c r="J259" s="237">
        <f>ROUND(I259*H259,2)</f>
        <v>0</v>
      </c>
      <c r="K259" s="233" t="s">
        <v>19</v>
      </c>
      <c r="L259" s="238"/>
      <c r="M259" s="239" t="s">
        <v>19</v>
      </c>
      <c r="N259" s="240" t="s">
        <v>44</v>
      </c>
      <c r="O259" s="65"/>
      <c r="P259" s="188">
        <f>O259*H259</f>
        <v>0</v>
      </c>
      <c r="Q259" s="188">
        <v>2.37</v>
      </c>
      <c r="R259" s="188">
        <f>Q259*H259</f>
        <v>2.37</v>
      </c>
      <c r="S259" s="188">
        <v>0</v>
      </c>
      <c r="T259" s="189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0" t="s">
        <v>191</v>
      </c>
      <c r="AT259" s="190" t="s">
        <v>253</v>
      </c>
      <c r="AU259" s="190" t="s">
        <v>82</v>
      </c>
      <c r="AY259" s="18" t="s">
        <v>159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8" t="s">
        <v>80</v>
      </c>
      <c r="BK259" s="191">
        <f>ROUND(I259*H259,2)</f>
        <v>0</v>
      </c>
      <c r="BL259" s="18" t="s">
        <v>166</v>
      </c>
      <c r="BM259" s="190" t="s">
        <v>1029</v>
      </c>
    </row>
    <row r="260" spans="1:65" s="2" customFormat="1" ht="11.25">
      <c r="A260" s="35"/>
      <c r="B260" s="36"/>
      <c r="C260" s="37"/>
      <c r="D260" s="192" t="s">
        <v>168</v>
      </c>
      <c r="E260" s="37"/>
      <c r="F260" s="193" t="s">
        <v>802</v>
      </c>
      <c r="G260" s="37"/>
      <c r="H260" s="37"/>
      <c r="I260" s="194"/>
      <c r="J260" s="37"/>
      <c r="K260" s="37"/>
      <c r="L260" s="40"/>
      <c r="M260" s="195"/>
      <c r="N260" s="196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168</v>
      </c>
      <c r="AU260" s="18" t="s">
        <v>82</v>
      </c>
    </row>
    <row r="261" spans="1:65" s="2" customFormat="1" ht="24.2" customHeight="1">
      <c r="A261" s="35"/>
      <c r="B261" s="36"/>
      <c r="C261" s="179" t="s">
        <v>436</v>
      </c>
      <c r="D261" s="179" t="s">
        <v>161</v>
      </c>
      <c r="E261" s="180" t="s">
        <v>804</v>
      </c>
      <c r="F261" s="181" t="s">
        <v>805</v>
      </c>
      <c r="G261" s="182" t="s">
        <v>164</v>
      </c>
      <c r="H261" s="183">
        <v>8</v>
      </c>
      <c r="I261" s="184"/>
      <c r="J261" s="185">
        <f>ROUND(I261*H261,2)</f>
        <v>0</v>
      </c>
      <c r="K261" s="181" t="s">
        <v>165</v>
      </c>
      <c r="L261" s="40"/>
      <c r="M261" s="186" t="s">
        <v>19</v>
      </c>
      <c r="N261" s="187" t="s">
        <v>44</v>
      </c>
      <c r="O261" s="65"/>
      <c r="P261" s="188">
        <f>O261*H261</f>
        <v>0</v>
      </c>
      <c r="Q261" s="188">
        <v>0</v>
      </c>
      <c r="R261" s="188">
        <f>Q261*H261</f>
        <v>0</v>
      </c>
      <c r="S261" s="188">
        <v>0</v>
      </c>
      <c r="T261" s="18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0" t="s">
        <v>166</v>
      </c>
      <c r="AT261" s="190" t="s">
        <v>161</v>
      </c>
      <c r="AU261" s="190" t="s">
        <v>82</v>
      </c>
      <c r="AY261" s="18" t="s">
        <v>159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8" t="s">
        <v>80</v>
      </c>
      <c r="BK261" s="191">
        <f>ROUND(I261*H261,2)</f>
        <v>0</v>
      </c>
      <c r="BL261" s="18" t="s">
        <v>166</v>
      </c>
      <c r="BM261" s="190" t="s">
        <v>1030</v>
      </c>
    </row>
    <row r="262" spans="1:65" s="2" customFormat="1" ht="19.5">
      <c r="A262" s="35"/>
      <c r="B262" s="36"/>
      <c r="C262" s="37"/>
      <c r="D262" s="192" t="s">
        <v>168</v>
      </c>
      <c r="E262" s="37"/>
      <c r="F262" s="193" t="s">
        <v>807</v>
      </c>
      <c r="G262" s="37"/>
      <c r="H262" s="37"/>
      <c r="I262" s="194"/>
      <c r="J262" s="37"/>
      <c r="K262" s="37"/>
      <c r="L262" s="40"/>
      <c r="M262" s="195"/>
      <c r="N262" s="196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168</v>
      </c>
      <c r="AU262" s="18" t="s">
        <v>82</v>
      </c>
    </row>
    <row r="263" spans="1:65" s="2" customFormat="1" ht="11.25">
      <c r="A263" s="35"/>
      <c r="B263" s="36"/>
      <c r="C263" s="37"/>
      <c r="D263" s="197" t="s">
        <v>170</v>
      </c>
      <c r="E263" s="37"/>
      <c r="F263" s="198" t="s">
        <v>808</v>
      </c>
      <c r="G263" s="37"/>
      <c r="H263" s="37"/>
      <c r="I263" s="194"/>
      <c r="J263" s="37"/>
      <c r="K263" s="37"/>
      <c r="L263" s="40"/>
      <c r="M263" s="195"/>
      <c r="N263" s="196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170</v>
      </c>
      <c r="AU263" s="18" t="s">
        <v>82</v>
      </c>
    </row>
    <row r="264" spans="1:65" s="13" customFormat="1" ht="11.25">
      <c r="B264" s="199"/>
      <c r="C264" s="200"/>
      <c r="D264" s="192" t="s">
        <v>172</v>
      </c>
      <c r="E264" s="201" t="s">
        <v>19</v>
      </c>
      <c r="F264" s="202" t="s">
        <v>809</v>
      </c>
      <c r="G264" s="200"/>
      <c r="H264" s="201" t="s">
        <v>19</v>
      </c>
      <c r="I264" s="203"/>
      <c r="J264" s="200"/>
      <c r="K264" s="200"/>
      <c r="L264" s="204"/>
      <c r="M264" s="205"/>
      <c r="N264" s="206"/>
      <c r="O264" s="206"/>
      <c r="P264" s="206"/>
      <c r="Q264" s="206"/>
      <c r="R264" s="206"/>
      <c r="S264" s="206"/>
      <c r="T264" s="207"/>
      <c r="AT264" s="208" t="s">
        <v>172</v>
      </c>
      <c r="AU264" s="208" t="s">
        <v>82</v>
      </c>
      <c r="AV264" s="13" t="s">
        <v>80</v>
      </c>
      <c r="AW264" s="13" t="s">
        <v>35</v>
      </c>
      <c r="AX264" s="13" t="s">
        <v>73</v>
      </c>
      <c r="AY264" s="208" t="s">
        <v>159</v>
      </c>
    </row>
    <row r="265" spans="1:65" s="14" customFormat="1" ht="11.25">
      <c r="B265" s="209"/>
      <c r="C265" s="210"/>
      <c r="D265" s="192" t="s">
        <v>172</v>
      </c>
      <c r="E265" s="211" t="s">
        <v>19</v>
      </c>
      <c r="F265" s="212" t="s">
        <v>191</v>
      </c>
      <c r="G265" s="210"/>
      <c r="H265" s="213">
        <v>8</v>
      </c>
      <c r="I265" s="214"/>
      <c r="J265" s="210"/>
      <c r="K265" s="210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172</v>
      </c>
      <c r="AU265" s="219" t="s">
        <v>82</v>
      </c>
      <c r="AV265" s="14" t="s">
        <v>82</v>
      </c>
      <c r="AW265" s="14" t="s">
        <v>35</v>
      </c>
      <c r="AX265" s="14" t="s">
        <v>73</v>
      </c>
      <c r="AY265" s="219" t="s">
        <v>159</v>
      </c>
    </row>
    <row r="266" spans="1:65" s="15" customFormat="1" ht="11.25">
      <c r="B266" s="220"/>
      <c r="C266" s="221"/>
      <c r="D266" s="192" t="s">
        <v>172</v>
      </c>
      <c r="E266" s="222" t="s">
        <v>19</v>
      </c>
      <c r="F266" s="223" t="s">
        <v>175</v>
      </c>
      <c r="G266" s="221"/>
      <c r="H266" s="224">
        <v>8</v>
      </c>
      <c r="I266" s="225"/>
      <c r="J266" s="221"/>
      <c r="K266" s="221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172</v>
      </c>
      <c r="AU266" s="230" t="s">
        <v>82</v>
      </c>
      <c r="AV266" s="15" t="s">
        <v>166</v>
      </c>
      <c r="AW266" s="15" t="s">
        <v>35</v>
      </c>
      <c r="AX266" s="15" t="s">
        <v>80</v>
      </c>
      <c r="AY266" s="230" t="s">
        <v>159</v>
      </c>
    </row>
    <row r="267" spans="1:65" s="2" customFormat="1" ht="16.5" customHeight="1">
      <c r="A267" s="35"/>
      <c r="B267" s="36"/>
      <c r="C267" s="231" t="s">
        <v>444</v>
      </c>
      <c r="D267" s="231" t="s">
        <v>253</v>
      </c>
      <c r="E267" s="232" t="s">
        <v>810</v>
      </c>
      <c r="F267" s="233" t="s">
        <v>811</v>
      </c>
      <c r="G267" s="234" t="s">
        <v>164</v>
      </c>
      <c r="H267" s="235">
        <v>8</v>
      </c>
      <c r="I267" s="236"/>
      <c r="J267" s="237">
        <f>ROUND(I267*H267,2)</f>
        <v>0</v>
      </c>
      <c r="K267" s="233" t="s">
        <v>165</v>
      </c>
      <c r="L267" s="238"/>
      <c r="M267" s="239" t="s">
        <v>19</v>
      </c>
      <c r="N267" s="240" t="s">
        <v>44</v>
      </c>
      <c r="O267" s="65"/>
      <c r="P267" s="188">
        <f>O267*H267</f>
        <v>0</v>
      </c>
      <c r="Q267" s="188">
        <v>3.7000000000000002E-3</v>
      </c>
      <c r="R267" s="188">
        <f>Q267*H267</f>
        <v>2.9600000000000001E-2</v>
      </c>
      <c r="S267" s="188">
        <v>0</v>
      </c>
      <c r="T267" s="189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0" t="s">
        <v>191</v>
      </c>
      <c r="AT267" s="190" t="s">
        <v>253</v>
      </c>
      <c r="AU267" s="190" t="s">
        <v>82</v>
      </c>
      <c r="AY267" s="18" t="s">
        <v>159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8" t="s">
        <v>80</v>
      </c>
      <c r="BK267" s="191">
        <f>ROUND(I267*H267,2)</f>
        <v>0</v>
      </c>
      <c r="BL267" s="18" t="s">
        <v>166</v>
      </c>
      <c r="BM267" s="190" t="s">
        <v>1031</v>
      </c>
    </row>
    <row r="268" spans="1:65" s="2" customFormat="1" ht="11.25">
      <c r="A268" s="35"/>
      <c r="B268" s="36"/>
      <c r="C268" s="37"/>
      <c r="D268" s="192" t="s">
        <v>168</v>
      </c>
      <c r="E268" s="37"/>
      <c r="F268" s="193" t="s">
        <v>811</v>
      </c>
      <c r="G268" s="37"/>
      <c r="H268" s="37"/>
      <c r="I268" s="194"/>
      <c r="J268" s="37"/>
      <c r="K268" s="37"/>
      <c r="L268" s="40"/>
      <c r="M268" s="195"/>
      <c r="N268" s="196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168</v>
      </c>
      <c r="AU268" s="18" t="s">
        <v>82</v>
      </c>
    </row>
    <row r="269" spans="1:65" s="14" customFormat="1" ht="11.25">
      <c r="B269" s="209"/>
      <c r="C269" s="210"/>
      <c r="D269" s="192" t="s">
        <v>172</v>
      </c>
      <c r="E269" s="210"/>
      <c r="F269" s="212" t="s">
        <v>1032</v>
      </c>
      <c r="G269" s="210"/>
      <c r="H269" s="213">
        <v>8</v>
      </c>
      <c r="I269" s="214"/>
      <c r="J269" s="210"/>
      <c r="K269" s="210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172</v>
      </c>
      <c r="AU269" s="219" t="s">
        <v>82</v>
      </c>
      <c r="AV269" s="14" t="s">
        <v>82</v>
      </c>
      <c r="AW269" s="14" t="s">
        <v>4</v>
      </c>
      <c r="AX269" s="14" t="s">
        <v>80</v>
      </c>
      <c r="AY269" s="219" t="s">
        <v>159</v>
      </c>
    </row>
    <row r="270" spans="1:65" s="2" customFormat="1" ht="21.75" customHeight="1">
      <c r="A270" s="35"/>
      <c r="B270" s="36"/>
      <c r="C270" s="179" t="s">
        <v>448</v>
      </c>
      <c r="D270" s="179" t="s">
        <v>161</v>
      </c>
      <c r="E270" s="180" t="s">
        <v>814</v>
      </c>
      <c r="F270" s="181" t="s">
        <v>815</v>
      </c>
      <c r="G270" s="182" t="s">
        <v>164</v>
      </c>
      <c r="H270" s="183">
        <v>24</v>
      </c>
      <c r="I270" s="184"/>
      <c r="J270" s="185">
        <f>ROUND(I270*H270,2)</f>
        <v>0</v>
      </c>
      <c r="K270" s="181" t="s">
        <v>165</v>
      </c>
      <c r="L270" s="40"/>
      <c r="M270" s="186" t="s">
        <v>19</v>
      </c>
      <c r="N270" s="187" t="s">
        <v>44</v>
      </c>
      <c r="O270" s="65"/>
      <c r="P270" s="188">
        <f>O270*H270</f>
        <v>0</v>
      </c>
      <c r="Q270" s="188">
        <v>1.07E-3</v>
      </c>
      <c r="R270" s="188">
        <f>Q270*H270</f>
        <v>2.5680000000000001E-2</v>
      </c>
      <c r="S270" s="188">
        <v>0</v>
      </c>
      <c r="T270" s="189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0" t="s">
        <v>166</v>
      </c>
      <c r="AT270" s="190" t="s">
        <v>161</v>
      </c>
      <c r="AU270" s="190" t="s">
        <v>82</v>
      </c>
      <c r="AY270" s="18" t="s">
        <v>159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8" t="s">
        <v>80</v>
      </c>
      <c r="BK270" s="191">
        <f>ROUND(I270*H270,2)</f>
        <v>0</v>
      </c>
      <c r="BL270" s="18" t="s">
        <v>166</v>
      </c>
      <c r="BM270" s="190" t="s">
        <v>1033</v>
      </c>
    </row>
    <row r="271" spans="1:65" s="2" customFormat="1" ht="11.25">
      <c r="A271" s="35"/>
      <c r="B271" s="36"/>
      <c r="C271" s="37"/>
      <c r="D271" s="192" t="s">
        <v>168</v>
      </c>
      <c r="E271" s="37"/>
      <c r="F271" s="193" t="s">
        <v>817</v>
      </c>
      <c r="G271" s="37"/>
      <c r="H271" s="37"/>
      <c r="I271" s="194"/>
      <c r="J271" s="37"/>
      <c r="K271" s="37"/>
      <c r="L271" s="40"/>
      <c r="M271" s="195"/>
      <c r="N271" s="196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168</v>
      </c>
      <c r="AU271" s="18" t="s">
        <v>82</v>
      </c>
    </row>
    <row r="272" spans="1:65" s="2" customFormat="1" ht="11.25">
      <c r="A272" s="35"/>
      <c r="B272" s="36"/>
      <c r="C272" s="37"/>
      <c r="D272" s="197" t="s">
        <v>170</v>
      </c>
      <c r="E272" s="37"/>
      <c r="F272" s="198" t="s">
        <v>818</v>
      </c>
      <c r="G272" s="37"/>
      <c r="H272" s="37"/>
      <c r="I272" s="194"/>
      <c r="J272" s="37"/>
      <c r="K272" s="37"/>
      <c r="L272" s="40"/>
      <c r="M272" s="195"/>
      <c r="N272" s="196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170</v>
      </c>
      <c r="AU272" s="18" t="s">
        <v>82</v>
      </c>
    </row>
    <row r="273" spans="1:65" s="13" customFormat="1" ht="22.5">
      <c r="B273" s="199"/>
      <c r="C273" s="200"/>
      <c r="D273" s="192" t="s">
        <v>172</v>
      </c>
      <c r="E273" s="201" t="s">
        <v>19</v>
      </c>
      <c r="F273" s="202" t="s">
        <v>819</v>
      </c>
      <c r="G273" s="200"/>
      <c r="H273" s="201" t="s">
        <v>19</v>
      </c>
      <c r="I273" s="203"/>
      <c r="J273" s="200"/>
      <c r="K273" s="200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172</v>
      </c>
      <c r="AU273" s="208" t="s">
        <v>82</v>
      </c>
      <c r="AV273" s="13" t="s">
        <v>80</v>
      </c>
      <c r="AW273" s="13" t="s">
        <v>35</v>
      </c>
      <c r="AX273" s="13" t="s">
        <v>73</v>
      </c>
      <c r="AY273" s="208" t="s">
        <v>159</v>
      </c>
    </row>
    <row r="274" spans="1:65" s="14" customFormat="1" ht="11.25">
      <c r="B274" s="209"/>
      <c r="C274" s="210"/>
      <c r="D274" s="192" t="s">
        <v>172</v>
      </c>
      <c r="E274" s="211" t="s">
        <v>19</v>
      </c>
      <c r="F274" s="212" t="s">
        <v>1034</v>
      </c>
      <c r="G274" s="210"/>
      <c r="H274" s="213">
        <v>24</v>
      </c>
      <c r="I274" s="214"/>
      <c r="J274" s="210"/>
      <c r="K274" s="210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172</v>
      </c>
      <c r="AU274" s="219" t="s">
        <v>82</v>
      </c>
      <c r="AV274" s="14" t="s">
        <v>82</v>
      </c>
      <c r="AW274" s="14" t="s">
        <v>35</v>
      </c>
      <c r="AX274" s="14" t="s">
        <v>73</v>
      </c>
      <c r="AY274" s="219" t="s">
        <v>159</v>
      </c>
    </row>
    <row r="275" spans="1:65" s="15" customFormat="1" ht="11.25">
      <c r="B275" s="220"/>
      <c r="C275" s="221"/>
      <c r="D275" s="192" t="s">
        <v>172</v>
      </c>
      <c r="E275" s="222" t="s">
        <v>19</v>
      </c>
      <c r="F275" s="223" t="s">
        <v>175</v>
      </c>
      <c r="G275" s="221"/>
      <c r="H275" s="224">
        <v>24</v>
      </c>
      <c r="I275" s="225"/>
      <c r="J275" s="221"/>
      <c r="K275" s="221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172</v>
      </c>
      <c r="AU275" s="230" t="s">
        <v>82</v>
      </c>
      <c r="AV275" s="15" t="s">
        <v>166</v>
      </c>
      <c r="AW275" s="15" t="s">
        <v>35</v>
      </c>
      <c r="AX275" s="15" t="s">
        <v>80</v>
      </c>
      <c r="AY275" s="230" t="s">
        <v>159</v>
      </c>
    </row>
    <row r="276" spans="1:65" s="12" customFormat="1" ht="22.9" customHeight="1">
      <c r="B276" s="163"/>
      <c r="C276" s="164"/>
      <c r="D276" s="165" t="s">
        <v>72</v>
      </c>
      <c r="E276" s="177" t="s">
        <v>166</v>
      </c>
      <c r="F276" s="177" t="s">
        <v>381</v>
      </c>
      <c r="G276" s="164"/>
      <c r="H276" s="164"/>
      <c r="I276" s="167"/>
      <c r="J276" s="178">
        <f>BK276</f>
        <v>0</v>
      </c>
      <c r="K276" s="164"/>
      <c r="L276" s="169"/>
      <c r="M276" s="170"/>
      <c r="N276" s="171"/>
      <c r="O276" s="171"/>
      <c r="P276" s="172">
        <f>SUM(P277:P305)</f>
        <v>0</v>
      </c>
      <c r="Q276" s="171"/>
      <c r="R276" s="172">
        <f>SUM(R277:R305)</f>
        <v>47.854028009999993</v>
      </c>
      <c r="S276" s="171"/>
      <c r="T276" s="173">
        <f>SUM(T277:T305)</f>
        <v>0</v>
      </c>
      <c r="AR276" s="174" t="s">
        <v>80</v>
      </c>
      <c r="AT276" s="175" t="s">
        <v>72</v>
      </c>
      <c r="AU276" s="175" t="s">
        <v>80</v>
      </c>
      <c r="AY276" s="174" t="s">
        <v>159</v>
      </c>
      <c r="BK276" s="176">
        <f>SUM(BK277:BK305)</f>
        <v>0</v>
      </c>
    </row>
    <row r="277" spans="1:65" s="2" customFormat="1" ht="24.2" customHeight="1">
      <c r="A277" s="35"/>
      <c r="B277" s="36"/>
      <c r="C277" s="179" t="s">
        <v>456</v>
      </c>
      <c r="D277" s="179" t="s">
        <v>161</v>
      </c>
      <c r="E277" s="180" t="s">
        <v>383</v>
      </c>
      <c r="F277" s="181" t="s">
        <v>384</v>
      </c>
      <c r="G277" s="182" t="s">
        <v>202</v>
      </c>
      <c r="H277" s="183">
        <v>43.091999999999999</v>
      </c>
      <c r="I277" s="184"/>
      <c r="J277" s="185">
        <f>ROUND(I277*H277,2)</f>
        <v>0</v>
      </c>
      <c r="K277" s="181" t="s">
        <v>165</v>
      </c>
      <c r="L277" s="40"/>
      <c r="M277" s="186" t="s">
        <v>19</v>
      </c>
      <c r="N277" s="187" t="s">
        <v>44</v>
      </c>
      <c r="O277" s="65"/>
      <c r="P277" s="188">
        <f>O277*H277</f>
        <v>0</v>
      </c>
      <c r="Q277" s="188">
        <v>0.22797999999999999</v>
      </c>
      <c r="R277" s="188">
        <f>Q277*H277</f>
        <v>9.8241141599999988</v>
      </c>
      <c r="S277" s="188">
        <v>0</v>
      </c>
      <c r="T277" s="189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0" t="s">
        <v>166</v>
      </c>
      <c r="AT277" s="190" t="s">
        <v>161</v>
      </c>
      <c r="AU277" s="190" t="s">
        <v>82</v>
      </c>
      <c r="AY277" s="18" t="s">
        <v>159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8" t="s">
        <v>80</v>
      </c>
      <c r="BK277" s="191">
        <f>ROUND(I277*H277,2)</f>
        <v>0</v>
      </c>
      <c r="BL277" s="18" t="s">
        <v>166</v>
      </c>
      <c r="BM277" s="190" t="s">
        <v>1035</v>
      </c>
    </row>
    <row r="278" spans="1:65" s="2" customFormat="1" ht="19.5">
      <c r="A278" s="35"/>
      <c r="B278" s="36"/>
      <c r="C278" s="37"/>
      <c r="D278" s="192" t="s">
        <v>168</v>
      </c>
      <c r="E278" s="37"/>
      <c r="F278" s="193" t="s">
        <v>386</v>
      </c>
      <c r="G278" s="37"/>
      <c r="H278" s="37"/>
      <c r="I278" s="194"/>
      <c r="J278" s="37"/>
      <c r="K278" s="37"/>
      <c r="L278" s="40"/>
      <c r="M278" s="195"/>
      <c r="N278" s="196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168</v>
      </c>
      <c r="AU278" s="18" t="s">
        <v>82</v>
      </c>
    </row>
    <row r="279" spans="1:65" s="2" customFormat="1" ht="11.25">
      <c r="A279" s="35"/>
      <c r="B279" s="36"/>
      <c r="C279" s="37"/>
      <c r="D279" s="197" t="s">
        <v>170</v>
      </c>
      <c r="E279" s="37"/>
      <c r="F279" s="198" t="s">
        <v>387</v>
      </c>
      <c r="G279" s="37"/>
      <c r="H279" s="37"/>
      <c r="I279" s="194"/>
      <c r="J279" s="37"/>
      <c r="K279" s="37"/>
      <c r="L279" s="40"/>
      <c r="M279" s="195"/>
      <c r="N279" s="196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170</v>
      </c>
      <c r="AU279" s="18" t="s">
        <v>82</v>
      </c>
    </row>
    <row r="280" spans="1:65" s="13" customFormat="1" ht="11.25">
      <c r="B280" s="199"/>
      <c r="C280" s="200"/>
      <c r="D280" s="192" t="s">
        <v>172</v>
      </c>
      <c r="E280" s="201" t="s">
        <v>19</v>
      </c>
      <c r="F280" s="202" t="s">
        <v>388</v>
      </c>
      <c r="G280" s="200"/>
      <c r="H280" s="201" t="s">
        <v>19</v>
      </c>
      <c r="I280" s="203"/>
      <c r="J280" s="200"/>
      <c r="K280" s="200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172</v>
      </c>
      <c r="AU280" s="208" t="s">
        <v>82</v>
      </c>
      <c r="AV280" s="13" t="s">
        <v>80</v>
      </c>
      <c r="AW280" s="13" t="s">
        <v>35</v>
      </c>
      <c r="AX280" s="13" t="s">
        <v>73</v>
      </c>
      <c r="AY280" s="208" t="s">
        <v>159</v>
      </c>
    </row>
    <row r="281" spans="1:65" s="14" customFormat="1" ht="11.25">
      <c r="B281" s="209"/>
      <c r="C281" s="210"/>
      <c r="D281" s="192" t="s">
        <v>172</v>
      </c>
      <c r="E281" s="211" t="s">
        <v>19</v>
      </c>
      <c r="F281" s="212" t="s">
        <v>1036</v>
      </c>
      <c r="G281" s="210"/>
      <c r="H281" s="213">
        <v>43.091999999999999</v>
      </c>
      <c r="I281" s="214"/>
      <c r="J281" s="210"/>
      <c r="K281" s="210"/>
      <c r="L281" s="215"/>
      <c r="M281" s="216"/>
      <c r="N281" s="217"/>
      <c r="O281" s="217"/>
      <c r="P281" s="217"/>
      <c r="Q281" s="217"/>
      <c r="R281" s="217"/>
      <c r="S281" s="217"/>
      <c r="T281" s="218"/>
      <c r="AT281" s="219" t="s">
        <v>172</v>
      </c>
      <c r="AU281" s="219" t="s">
        <v>82</v>
      </c>
      <c r="AV281" s="14" t="s">
        <v>82</v>
      </c>
      <c r="AW281" s="14" t="s">
        <v>35</v>
      </c>
      <c r="AX281" s="14" t="s">
        <v>73</v>
      </c>
      <c r="AY281" s="219" t="s">
        <v>159</v>
      </c>
    </row>
    <row r="282" spans="1:65" s="15" customFormat="1" ht="11.25">
      <c r="B282" s="220"/>
      <c r="C282" s="221"/>
      <c r="D282" s="192" t="s">
        <v>172</v>
      </c>
      <c r="E282" s="222" t="s">
        <v>19</v>
      </c>
      <c r="F282" s="223" t="s">
        <v>175</v>
      </c>
      <c r="G282" s="221"/>
      <c r="H282" s="224">
        <v>43.091999999999999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172</v>
      </c>
      <c r="AU282" s="230" t="s">
        <v>82</v>
      </c>
      <c r="AV282" s="15" t="s">
        <v>166</v>
      </c>
      <c r="AW282" s="15" t="s">
        <v>35</v>
      </c>
      <c r="AX282" s="15" t="s">
        <v>80</v>
      </c>
      <c r="AY282" s="230" t="s">
        <v>159</v>
      </c>
    </row>
    <row r="283" spans="1:65" s="2" customFormat="1" ht="24.2" customHeight="1">
      <c r="A283" s="35"/>
      <c r="B283" s="36"/>
      <c r="C283" s="179" t="s">
        <v>463</v>
      </c>
      <c r="D283" s="179" t="s">
        <v>161</v>
      </c>
      <c r="E283" s="180" t="s">
        <v>391</v>
      </c>
      <c r="F283" s="181" t="s">
        <v>392</v>
      </c>
      <c r="G283" s="182" t="s">
        <v>202</v>
      </c>
      <c r="H283" s="183">
        <v>40.139000000000003</v>
      </c>
      <c r="I283" s="184"/>
      <c r="J283" s="185">
        <f>ROUND(I283*H283,2)</f>
        <v>0</v>
      </c>
      <c r="K283" s="181" t="s">
        <v>165</v>
      </c>
      <c r="L283" s="40"/>
      <c r="M283" s="186" t="s">
        <v>19</v>
      </c>
      <c r="N283" s="187" t="s">
        <v>44</v>
      </c>
      <c r="O283" s="65"/>
      <c r="P283" s="188">
        <f>O283*H283</f>
        <v>0</v>
      </c>
      <c r="Q283" s="188">
        <v>0.37175000000000002</v>
      </c>
      <c r="R283" s="188">
        <f>Q283*H283</f>
        <v>14.921673250000001</v>
      </c>
      <c r="S283" s="188">
        <v>0</v>
      </c>
      <c r="T283" s="18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0" t="s">
        <v>166</v>
      </c>
      <c r="AT283" s="190" t="s">
        <v>161</v>
      </c>
      <c r="AU283" s="190" t="s">
        <v>82</v>
      </c>
      <c r="AY283" s="18" t="s">
        <v>159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8" t="s">
        <v>80</v>
      </c>
      <c r="BK283" s="191">
        <f>ROUND(I283*H283,2)</f>
        <v>0</v>
      </c>
      <c r="BL283" s="18" t="s">
        <v>166</v>
      </c>
      <c r="BM283" s="190" t="s">
        <v>1037</v>
      </c>
    </row>
    <row r="284" spans="1:65" s="2" customFormat="1" ht="19.5">
      <c r="A284" s="35"/>
      <c r="B284" s="36"/>
      <c r="C284" s="37"/>
      <c r="D284" s="192" t="s">
        <v>168</v>
      </c>
      <c r="E284" s="37"/>
      <c r="F284" s="193" t="s">
        <v>394</v>
      </c>
      <c r="G284" s="37"/>
      <c r="H284" s="37"/>
      <c r="I284" s="194"/>
      <c r="J284" s="37"/>
      <c r="K284" s="37"/>
      <c r="L284" s="40"/>
      <c r="M284" s="195"/>
      <c r="N284" s="196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168</v>
      </c>
      <c r="AU284" s="18" t="s">
        <v>82</v>
      </c>
    </row>
    <row r="285" spans="1:65" s="2" customFormat="1" ht="11.25">
      <c r="A285" s="35"/>
      <c r="B285" s="36"/>
      <c r="C285" s="37"/>
      <c r="D285" s="197" t="s">
        <v>170</v>
      </c>
      <c r="E285" s="37"/>
      <c r="F285" s="198" t="s">
        <v>395</v>
      </c>
      <c r="G285" s="37"/>
      <c r="H285" s="37"/>
      <c r="I285" s="194"/>
      <c r="J285" s="37"/>
      <c r="K285" s="37"/>
      <c r="L285" s="40"/>
      <c r="M285" s="195"/>
      <c r="N285" s="196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170</v>
      </c>
      <c r="AU285" s="18" t="s">
        <v>82</v>
      </c>
    </row>
    <row r="286" spans="1:65" s="13" customFormat="1" ht="22.5">
      <c r="B286" s="199"/>
      <c r="C286" s="200"/>
      <c r="D286" s="192" t="s">
        <v>172</v>
      </c>
      <c r="E286" s="201" t="s">
        <v>19</v>
      </c>
      <c r="F286" s="202" t="s">
        <v>396</v>
      </c>
      <c r="G286" s="200"/>
      <c r="H286" s="201" t="s">
        <v>19</v>
      </c>
      <c r="I286" s="203"/>
      <c r="J286" s="200"/>
      <c r="K286" s="200"/>
      <c r="L286" s="204"/>
      <c r="M286" s="205"/>
      <c r="N286" s="206"/>
      <c r="O286" s="206"/>
      <c r="P286" s="206"/>
      <c r="Q286" s="206"/>
      <c r="R286" s="206"/>
      <c r="S286" s="206"/>
      <c r="T286" s="207"/>
      <c r="AT286" s="208" t="s">
        <v>172</v>
      </c>
      <c r="AU286" s="208" t="s">
        <v>82</v>
      </c>
      <c r="AV286" s="13" t="s">
        <v>80</v>
      </c>
      <c r="AW286" s="13" t="s">
        <v>35</v>
      </c>
      <c r="AX286" s="13" t="s">
        <v>73</v>
      </c>
      <c r="AY286" s="208" t="s">
        <v>159</v>
      </c>
    </row>
    <row r="287" spans="1:65" s="14" customFormat="1" ht="11.25">
      <c r="B287" s="209"/>
      <c r="C287" s="210"/>
      <c r="D287" s="192" t="s">
        <v>172</v>
      </c>
      <c r="E287" s="211" t="s">
        <v>19</v>
      </c>
      <c r="F287" s="212" t="s">
        <v>1038</v>
      </c>
      <c r="G287" s="210"/>
      <c r="H287" s="213">
        <v>19.478999999999999</v>
      </c>
      <c r="I287" s="214"/>
      <c r="J287" s="210"/>
      <c r="K287" s="210"/>
      <c r="L287" s="215"/>
      <c r="M287" s="216"/>
      <c r="N287" s="217"/>
      <c r="O287" s="217"/>
      <c r="P287" s="217"/>
      <c r="Q287" s="217"/>
      <c r="R287" s="217"/>
      <c r="S287" s="217"/>
      <c r="T287" s="218"/>
      <c r="AT287" s="219" t="s">
        <v>172</v>
      </c>
      <c r="AU287" s="219" t="s">
        <v>82</v>
      </c>
      <c r="AV287" s="14" t="s">
        <v>82</v>
      </c>
      <c r="AW287" s="14" t="s">
        <v>35</v>
      </c>
      <c r="AX287" s="14" t="s">
        <v>73</v>
      </c>
      <c r="AY287" s="219" t="s">
        <v>159</v>
      </c>
    </row>
    <row r="288" spans="1:65" s="14" customFormat="1" ht="11.25">
      <c r="B288" s="209"/>
      <c r="C288" s="210"/>
      <c r="D288" s="192" t="s">
        <v>172</v>
      </c>
      <c r="E288" s="211" t="s">
        <v>19</v>
      </c>
      <c r="F288" s="212" t="s">
        <v>1039</v>
      </c>
      <c r="G288" s="210"/>
      <c r="H288" s="213">
        <v>20.66</v>
      </c>
      <c r="I288" s="214"/>
      <c r="J288" s="210"/>
      <c r="K288" s="210"/>
      <c r="L288" s="215"/>
      <c r="M288" s="216"/>
      <c r="N288" s="217"/>
      <c r="O288" s="217"/>
      <c r="P288" s="217"/>
      <c r="Q288" s="217"/>
      <c r="R288" s="217"/>
      <c r="S288" s="217"/>
      <c r="T288" s="218"/>
      <c r="AT288" s="219" t="s">
        <v>172</v>
      </c>
      <c r="AU288" s="219" t="s">
        <v>82</v>
      </c>
      <c r="AV288" s="14" t="s">
        <v>82</v>
      </c>
      <c r="AW288" s="14" t="s">
        <v>35</v>
      </c>
      <c r="AX288" s="14" t="s">
        <v>73</v>
      </c>
      <c r="AY288" s="219" t="s">
        <v>159</v>
      </c>
    </row>
    <row r="289" spans="1:65" s="15" customFormat="1" ht="11.25">
      <c r="B289" s="220"/>
      <c r="C289" s="221"/>
      <c r="D289" s="192" t="s">
        <v>172</v>
      </c>
      <c r="E289" s="222" t="s">
        <v>19</v>
      </c>
      <c r="F289" s="223" t="s">
        <v>175</v>
      </c>
      <c r="G289" s="221"/>
      <c r="H289" s="224">
        <v>40.139000000000003</v>
      </c>
      <c r="I289" s="225"/>
      <c r="J289" s="221"/>
      <c r="K289" s="221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172</v>
      </c>
      <c r="AU289" s="230" t="s">
        <v>82</v>
      </c>
      <c r="AV289" s="15" t="s">
        <v>166</v>
      </c>
      <c r="AW289" s="15" t="s">
        <v>35</v>
      </c>
      <c r="AX289" s="15" t="s">
        <v>80</v>
      </c>
      <c r="AY289" s="230" t="s">
        <v>159</v>
      </c>
    </row>
    <row r="290" spans="1:65" s="2" customFormat="1" ht="24.2" customHeight="1">
      <c r="A290" s="35"/>
      <c r="B290" s="36"/>
      <c r="C290" s="179" t="s">
        <v>468</v>
      </c>
      <c r="D290" s="179" t="s">
        <v>161</v>
      </c>
      <c r="E290" s="180" t="s">
        <v>1040</v>
      </c>
      <c r="F290" s="181" t="s">
        <v>1041</v>
      </c>
      <c r="G290" s="182" t="s">
        <v>211</v>
      </c>
      <c r="H290" s="183">
        <v>0.84199999999999997</v>
      </c>
      <c r="I290" s="184"/>
      <c r="J290" s="185">
        <f>ROUND(I290*H290,2)</f>
        <v>0</v>
      </c>
      <c r="K290" s="181" t="s">
        <v>165</v>
      </c>
      <c r="L290" s="40"/>
      <c r="M290" s="186" t="s">
        <v>19</v>
      </c>
      <c r="N290" s="187" t="s">
        <v>44</v>
      </c>
      <c r="O290" s="65"/>
      <c r="P290" s="188">
        <f>O290*H290</f>
        <v>0</v>
      </c>
      <c r="Q290" s="188">
        <v>2.16</v>
      </c>
      <c r="R290" s="188">
        <f>Q290*H290</f>
        <v>1.8187200000000001</v>
      </c>
      <c r="S290" s="188">
        <v>0</v>
      </c>
      <c r="T290" s="189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90" t="s">
        <v>166</v>
      </c>
      <c r="AT290" s="190" t="s">
        <v>161</v>
      </c>
      <c r="AU290" s="190" t="s">
        <v>82</v>
      </c>
      <c r="AY290" s="18" t="s">
        <v>159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8" t="s">
        <v>80</v>
      </c>
      <c r="BK290" s="191">
        <f>ROUND(I290*H290,2)</f>
        <v>0</v>
      </c>
      <c r="BL290" s="18" t="s">
        <v>166</v>
      </c>
      <c r="BM290" s="190" t="s">
        <v>1042</v>
      </c>
    </row>
    <row r="291" spans="1:65" s="2" customFormat="1" ht="19.5">
      <c r="A291" s="35"/>
      <c r="B291" s="36"/>
      <c r="C291" s="37"/>
      <c r="D291" s="192" t="s">
        <v>168</v>
      </c>
      <c r="E291" s="37"/>
      <c r="F291" s="193" t="s">
        <v>1043</v>
      </c>
      <c r="G291" s="37"/>
      <c r="H291" s="37"/>
      <c r="I291" s="194"/>
      <c r="J291" s="37"/>
      <c r="K291" s="37"/>
      <c r="L291" s="40"/>
      <c r="M291" s="195"/>
      <c r="N291" s="196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168</v>
      </c>
      <c r="AU291" s="18" t="s">
        <v>82</v>
      </c>
    </row>
    <row r="292" spans="1:65" s="2" customFormat="1" ht="11.25">
      <c r="A292" s="35"/>
      <c r="B292" s="36"/>
      <c r="C292" s="37"/>
      <c r="D292" s="197" t="s">
        <v>170</v>
      </c>
      <c r="E292" s="37"/>
      <c r="F292" s="198" t="s">
        <v>1044</v>
      </c>
      <c r="G292" s="37"/>
      <c r="H292" s="37"/>
      <c r="I292" s="194"/>
      <c r="J292" s="37"/>
      <c r="K292" s="37"/>
      <c r="L292" s="40"/>
      <c r="M292" s="195"/>
      <c r="N292" s="196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170</v>
      </c>
      <c r="AU292" s="18" t="s">
        <v>82</v>
      </c>
    </row>
    <row r="293" spans="1:65" s="13" customFormat="1" ht="11.25">
      <c r="B293" s="199"/>
      <c r="C293" s="200"/>
      <c r="D293" s="192" t="s">
        <v>172</v>
      </c>
      <c r="E293" s="201" t="s">
        <v>19</v>
      </c>
      <c r="F293" s="202" t="s">
        <v>1045</v>
      </c>
      <c r="G293" s="200"/>
      <c r="H293" s="201" t="s">
        <v>19</v>
      </c>
      <c r="I293" s="203"/>
      <c r="J293" s="200"/>
      <c r="K293" s="200"/>
      <c r="L293" s="204"/>
      <c r="M293" s="205"/>
      <c r="N293" s="206"/>
      <c r="O293" s="206"/>
      <c r="P293" s="206"/>
      <c r="Q293" s="206"/>
      <c r="R293" s="206"/>
      <c r="S293" s="206"/>
      <c r="T293" s="207"/>
      <c r="AT293" s="208" t="s">
        <v>172</v>
      </c>
      <c r="AU293" s="208" t="s">
        <v>82</v>
      </c>
      <c r="AV293" s="13" t="s">
        <v>80</v>
      </c>
      <c r="AW293" s="13" t="s">
        <v>35</v>
      </c>
      <c r="AX293" s="13" t="s">
        <v>73</v>
      </c>
      <c r="AY293" s="208" t="s">
        <v>159</v>
      </c>
    </row>
    <row r="294" spans="1:65" s="14" customFormat="1" ht="11.25">
      <c r="B294" s="209"/>
      <c r="C294" s="210"/>
      <c r="D294" s="192" t="s">
        <v>172</v>
      </c>
      <c r="E294" s="211" t="s">
        <v>19</v>
      </c>
      <c r="F294" s="212" t="s">
        <v>1046</v>
      </c>
      <c r="G294" s="210"/>
      <c r="H294" s="213">
        <v>0.84199999999999997</v>
      </c>
      <c r="I294" s="214"/>
      <c r="J294" s="210"/>
      <c r="K294" s="210"/>
      <c r="L294" s="215"/>
      <c r="M294" s="216"/>
      <c r="N294" s="217"/>
      <c r="O294" s="217"/>
      <c r="P294" s="217"/>
      <c r="Q294" s="217"/>
      <c r="R294" s="217"/>
      <c r="S294" s="217"/>
      <c r="T294" s="218"/>
      <c r="AT294" s="219" t="s">
        <v>172</v>
      </c>
      <c r="AU294" s="219" t="s">
        <v>82</v>
      </c>
      <c r="AV294" s="14" t="s">
        <v>82</v>
      </c>
      <c r="AW294" s="14" t="s">
        <v>35</v>
      </c>
      <c r="AX294" s="14" t="s">
        <v>73</v>
      </c>
      <c r="AY294" s="219" t="s">
        <v>159</v>
      </c>
    </row>
    <row r="295" spans="1:65" s="15" customFormat="1" ht="11.25">
      <c r="B295" s="220"/>
      <c r="C295" s="221"/>
      <c r="D295" s="192" t="s">
        <v>172</v>
      </c>
      <c r="E295" s="222" t="s">
        <v>19</v>
      </c>
      <c r="F295" s="223" t="s">
        <v>175</v>
      </c>
      <c r="G295" s="221"/>
      <c r="H295" s="224">
        <v>0.84199999999999997</v>
      </c>
      <c r="I295" s="225"/>
      <c r="J295" s="221"/>
      <c r="K295" s="221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172</v>
      </c>
      <c r="AU295" s="230" t="s">
        <v>82</v>
      </c>
      <c r="AV295" s="15" t="s">
        <v>166</v>
      </c>
      <c r="AW295" s="15" t="s">
        <v>35</v>
      </c>
      <c r="AX295" s="15" t="s">
        <v>80</v>
      </c>
      <c r="AY295" s="230" t="s">
        <v>159</v>
      </c>
    </row>
    <row r="296" spans="1:65" s="2" customFormat="1" ht="24.2" customHeight="1">
      <c r="A296" s="35"/>
      <c r="B296" s="36"/>
      <c r="C296" s="179" t="s">
        <v>479</v>
      </c>
      <c r="D296" s="179" t="s">
        <v>161</v>
      </c>
      <c r="E296" s="180" t="s">
        <v>400</v>
      </c>
      <c r="F296" s="181" t="s">
        <v>401</v>
      </c>
      <c r="G296" s="182" t="s">
        <v>202</v>
      </c>
      <c r="H296" s="183">
        <v>23.78</v>
      </c>
      <c r="I296" s="184"/>
      <c r="J296" s="185">
        <f>ROUND(I296*H296,2)</f>
        <v>0</v>
      </c>
      <c r="K296" s="181" t="s">
        <v>165</v>
      </c>
      <c r="L296" s="40"/>
      <c r="M296" s="186" t="s">
        <v>19</v>
      </c>
      <c r="N296" s="187" t="s">
        <v>44</v>
      </c>
      <c r="O296" s="65"/>
      <c r="P296" s="188">
        <f>O296*H296</f>
        <v>0</v>
      </c>
      <c r="Q296" s="188">
        <v>0.82326999999999995</v>
      </c>
      <c r="R296" s="188">
        <f>Q296*H296</f>
        <v>19.577360599999999</v>
      </c>
      <c r="S296" s="188">
        <v>0</v>
      </c>
      <c r="T296" s="189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0" t="s">
        <v>166</v>
      </c>
      <c r="AT296" s="190" t="s">
        <v>161</v>
      </c>
      <c r="AU296" s="190" t="s">
        <v>82</v>
      </c>
      <c r="AY296" s="18" t="s">
        <v>159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8" t="s">
        <v>80</v>
      </c>
      <c r="BK296" s="191">
        <f>ROUND(I296*H296,2)</f>
        <v>0</v>
      </c>
      <c r="BL296" s="18" t="s">
        <v>166</v>
      </c>
      <c r="BM296" s="190" t="s">
        <v>1047</v>
      </c>
    </row>
    <row r="297" spans="1:65" s="2" customFormat="1" ht="19.5">
      <c r="A297" s="35"/>
      <c r="B297" s="36"/>
      <c r="C297" s="37"/>
      <c r="D297" s="192" t="s">
        <v>168</v>
      </c>
      <c r="E297" s="37"/>
      <c r="F297" s="193" t="s">
        <v>403</v>
      </c>
      <c r="G297" s="37"/>
      <c r="H297" s="37"/>
      <c r="I297" s="194"/>
      <c r="J297" s="37"/>
      <c r="K297" s="37"/>
      <c r="L297" s="40"/>
      <c r="M297" s="195"/>
      <c r="N297" s="196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168</v>
      </c>
      <c r="AU297" s="18" t="s">
        <v>82</v>
      </c>
    </row>
    <row r="298" spans="1:65" s="2" customFormat="1" ht="11.25">
      <c r="A298" s="35"/>
      <c r="B298" s="36"/>
      <c r="C298" s="37"/>
      <c r="D298" s="197" t="s">
        <v>170</v>
      </c>
      <c r="E298" s="37"/>
      <c r="F298" s="198" t="s">
        <v>404</v>
      </c>
      <c r="G298" s="37"/>
      <c r="H298" s="37"/>
      <c r="I298" s="194"/>
      <c r="J298" s="37"/>
      <c r="K298" s="37"/>
      <c r="L298" s="40"/>
      <c r="M298" s="195"/>
      <c r="N298" s="196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170</v>
      </c>
      <c r="AU298" s="18" t="s">
        <v>82</v>
      </c>
    </row>
    <row r="299" spans="1:65" s="13" customFormat="1" ht="33.75">
      <c r="B299" s="199"/>
      <c r="C299" s="200"/>
      <c r="D299" s="192" t="s">
        <v>172</v>
      </c>
      <c r="E299" s="201" t="s">
        <v>19</v>
      </c>
      <c r="F299" s="202" t="s">
        <v>405</v>
      </c>
      <c r="G299" s="200"/>
      <c r="H299" s="201" t="s">
        <v>19</v>
      </c>
      <c r="I299" s="203"/>
      <c r="J299" s="200"/>
      <c r="K299" s="200"/>
      <c r="L299" s="204"/>
      <c r="M299" s="205"/>
      <c r="N299" s="206"/>
      <c r="O299" s="206"/>
      <c r="P299" s="206"/>
      <c r="Q299" s="206"/>
      <c r="R299" s="206"/>
      <c r="S299" s="206"/>
      <c r="T299" s="207"/>
      <c r="AT299" s="208" t="s">
        <v>172</v>
      </c>
      <c r="AU299" s="208" t="s">
        <v>82</v>
      </c>
      <c r="AV299" s="13" t="s">
        <v>80</v>
      </c>
      <c r="AW299" s="13" t="s">
        <v>35</v>
      </c>
      <c r="AX299" s="13" t="s">
        <v>73</v>
      </c>
      <c r="AY299" s="208" t="s">
        <v>159</v>
      </c>
    </row>
    <row r="300" spans="1:65" s="14" customFormat="1" ht="11.25">
      <c r="B300" s="209"/>
      <c r="C300" s="210"/>
      <c r="D300" s="192" t="s">
        <v>172</v>
      </c>
      <c r="E300" s="211" t="s">
        <v>19</v>
      </c>
      <c r="F300" s="212" t="s">
        <v>1048</v>
      </c>
      <c r="G300" s="210"/>
      <c r="H300" s="213">
        <v>11.263999999999999</v>
      </c>
      <c r="I300" s="214"/>
      <c r="J300" s="210"/>
      <c r="K300" s="210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172</v>
      </c>
      <c r="AU300" s="219" t="s">
        <v>82</v>
      </c>
      <c r="AV300" s="14" t="s">
        <v>82</v>
      </c>
      <c r="AW300" s="14" t="s">
        <v>35</v>
      </c>
      <c r="AX300" s="14" t="s">
        <v>73</v>
      </c>
      <c r="AY300" s="219" t="s">
        <v>159</v>
      </c>
    </row>
    <row r="301" spans="1:65" s="14" customFormat="1" ht="11.25">
      <c r="B301" s="209"/>
      <c r="C301" s="210"/>
      <c r="D301" s="192" t="s">
        <v>172</v>
      </c>
      <c r="E301" s="211" t="s">
        <v>19</v>
      </c>
      <c r="F301" s="212" t="s">
        <v>1049</v>
      </c>
      <c r="G301" s="210"/>
      <c r="H301" s="213">
        <v>12.516</v>
      </c>
      <c r="I301" s="214"/>
      <c r="J301" s="210"/>
      <c r="K301" s="210"/>
      <c r="L301" s="215"/>
      <c r="M301" s="216"/>
      <c r="N301" s="217"/>
      <c r="O301" s="217"/>
      <c r="P301" s="217"/>
      <c r="Q301" s="217"/>
      <c r="R301" s="217"/>
      <c r="S301" s="217"/>
      <c r="T301" s="218"/>
      <c r="AT301" s="219" t="s">
        <v>172</v>
      </c>
      <c r="AU301" s="219" t="s">
        <v>82</v>
      </c>
      <c r="AV301" s="14" t="s">
        <v>82</v>
      </c>
      <c r="AW301" s="14" t="s">
        <v>35</v>
      </c>
      <c r="AX301" s="14" t="s">
        <v>73</v>
      </c>
      <c r="AY301" s="219" t="s">
        <v>159</v>
      </c>
    </row>
    <row r="302" spans="1:65" s="15" customFormat="1" ht="11.25">
      <c r="B302" s="220"/>
      <c r="C302" s="221"/>
      <c r="D302" s="192" t="s">
        <v>172</v>
      </c>
      <c r="E302" s="222" t="s">
        <v>19</v>
      </c>
      <c r="F302" s="223" t="s">
        <v>175</v>
      </c>
      <c r="G302" s="221"/>
      <c r="H302" s="224">
        <v>23.78</v>
      </c>
      <c r="I302" s="225"/>
      <c r="J302" s="221"/>
      <c r="K302" s="221"/>
      <c r="L302" s="226"/>
      <c r="M302" s="227"/>
      <c r="N302" s="228"/>
      <c r="O302" s="228"/>
      <c r="P302" s="228"/>
      <c r="Q302" s="228"/>
      <c r="R302" s="228"/>
      <c r="S302" s="228"/>
      <c r="T302" s="229"/>
      <c r="AT302" s="230" t="s">
        <v>172</v>
      </c>
      <c r="AU302" s="230" t="s">
        <v>82</v>
      </c>
      <c r="AV302" s="15" t="s">
        <v>166</v>
      </c>
      <c r="AW302" s="15" t="s">
        <v>35</v>
      </c>
      <c r="AX302" s="15" t="s">
        <v>80</v>
      </c>
      <c r="AY302" s="230" t="s">
        <v>159</v>
      </c>
    </row>
    <row r="303" spans="1:65" s="2" customFormat="1" ht="24.2" customHeight="1">
      <c r="A303" s="35"/>
      <c r="B303" s="36"/>
      <c r="C303" s="179" t="s">
        <v>489</v>
      </c>
      <c r="D303" s="179" t="s">
        <v>161</v>
      </c>
      <c r="E303" s="180" t="s">
        <v>409</v>
      </c>
      <c r="F303" s="181" t="s">
        <v>410</v>
      </c>
      <c r="G303" s="182" t="s">
        <v>202</v>
      </c>
      <c r="H303" s="183">
        <v>23.78</v>
      </c>
      <c r="I303" s="184"/>
      <c r="J303" s="185">
        <f>ROUND(I303*H303,2)</f>
        <v>0</v>
      </c>
      <c r="K303" s="181" t="s">
        <v>165</v>
      </c>
      <c r="L303" s="40"/>
      <c r="M303" s="186" t="s">
        <v>19</v>
      </c>
      <c r="N303" s="187" t="s">
        <v>44</v>
      </c>
      <c r="O303" s="65"/>
      <c r="P303" s="188">
        <f>O303*H303</f>
        <v>0</v>
      </c>
      <c r="Q303" s="188">
        <v>7.1999999999999995E-2</v>
      </c>
      <c r="R303" s="188">
        <f>Q303*H303</f>
        <v>1.7121599999999999</v>
      </c>
      <c r="S303" s="188">
        <v>0</v>
      </c>
      <c r="T303" s="18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90" t="s">
        <v>166</v>
      </c>
      <c r="AT303" s="190" t="s">
        <v>161</v>
      </c>
      <c r="AU303" s="190" t="s">
        <v>82</v>
      </c>
      <c r="AY303" s="18" t="s">
        <v>159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8" t="s">
        <v>80</v>
      </c>
      <c r="BK303" s="191">
        <f>ROUND(I303*H303,2)</f>
        <v>0</v>
      </c>
      <c r="BL303" s="18" t="s">
        <v>166</v>
      </c>
      <c r="BM303" s="190" t="s">
        <v>1050</v>
      </c>
    </row>
    <row r="304" spans="1:65" s="2" customFormat="1" ht="29.25">
      <c r="A304" s="35"/>
      <c r="B304" s="36"/>
      <c r="C304" s="37"/>
      <c r="D304" s="192" t="s">
        <v>168</v>
      </c>
      <c r="E304" s="37"/>
      <c r="F304" s="193" t="s">
        <v>412</v>
      </c>
      <c r="G304" s="37"/>
      <c r="H304" s="37"/>
      <c r="I304" s="194"/>
      <c r="J304" s="37"/>
      <c r="K304" s="37"/>
      <c r="L304" s="40"/>
      <c r="M304" s="195"/>
      <c r="N304" s="196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168</v>
      </c>
      <c r="AU304" s="18" t="s">
        <v>82</v>
      </c>
    </row>
    <row r="305" spans="1:65" s="2" customFormat="1" ht="11.25">
      <c r="A305" s="35"/>
      <c r="B305" s="36"/>
      <c r="C305" s="37"/>
      <c r="D305" s="197" t="s">
        <v>170</v>
      </c>
      <c r="E305" s="37"/>
      <c r="F305" s="198" t="s">
        <v>413</v>
      </c>
      <c r="G305" s="37"/>
      <c r="H305" s="37"/>
      <c r="I305" s="194"/>
      <c r="J305" s="37"/>
      <c r="K305" s="37"/>
      <c r="L305" s="40"/>
      <c r="M305" s="195"/>
      <c r="N305" s="196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170</v>
      </c>
      <c r="AU305" s="18" t="s">
        <v>82</v>
      </c>
    </row>
    <row r="306" spans="1:65" s="12" customFormat="1" ht="22.9" customHeight="1">
      <c r="B306" s="163"/>
      <c r="C306" s="164"/>
      <c r="D306" s="165" t="s">
        <v>72</v>
      </c>
      <c r="E306" s="177" t="s">
        <v>231</v>
      </c>
      <c r="F306" s="177" t="s">
        <v>414</v>
      </c>
      <c r="G306" s="164"/>
      <c r="H306" s="164"/>
      <c r="I306" s="167"/>
      <c r="J306" s="178">
        <f>BK306</f>
        <v>0</v>
      </c>
      <c r="K306" s="164"/>
      <c r="L306" s="169"/>
      <c r="M306" s="170"/>
      <c r="N306" s="171"/>
      <c r="O306" s="171"/>
      <c r="P306" s="172">
        <f>SUM(P307:P350)</f>
        <v>0</v>
      </c>
      <c r="Q306" s="171"/>
      <c r="R306" s="172">
        <f>SUM(R307:R350)</f>
        <v>6.2136515000000001</v>
      </c>
      <c r="S306" s="171"/>
      <c r="T306" s="173">
        <f>SUM(T307:T350)</f>
        <v>32.612850000000002</v>
      </c>
      <c r="AR306" s="174" t="s">
        <v>80</v>
      </c>
      <c r="AT306" s="175" t="s">
        <v>72</v>
      </c>
      <c r="AU306" s="175" t="s">
        <v>80</v>
      </c>
      <c r="AY306" s="174" t="s">
        <v>159</v>
      </c>
      <c r="BK306" s="176">
        <f>SUM(BK307:BK350)</f>
        <v>0</v>
      </c>
    </row>
    <row r="307" spans="1:65" s="2" customFormat="1" ht="24.2" customHeight="1">
      <c r="A307" s="35"/>
      <c r="B307" s="36"/>
      <c r="C307" s="179" t="s">
        <v>495</v>
      </c>
      <c r="D307" s="179" t="s">
        <v>161</v>
      </c>
      <c r="E307" s="180" t="s">
        <v>424</v>
      </c>
      <c r="F307" s="181" t="s">
        <v>425</v>
      </c>
      <c r="G307" s="182" t="s">
        <v>164</v>
      </c>
      <c r="H307" s="183">
        <v>102.75</v>
      </c>
      <c r="I307" s="184"/>
      <c r="J307" s="185">
        <f>ROUND(I307*H307,2)</f>
        <v>0</v>
      </c>
      <c r="K307" s="181" t="s">
        <v>165</v>
      </c>
      <c r="L307" s="40"/>
      <c r="M307" s="186" t="s">
        <v>19</v>
      </c>
      <c r="N307" s="187" t="s">
        <v>44</v>
      </c>
      <c r="O307" s="65"/>
      <c r="P307" s="188">
        <f>O307*H307</f>
        <v>0</v>
      </c>
      <c r="Q307" s="188">
        <v>1.7000000000000001E-4</v>
      </c>
      <c r="R307" s="188">
        <f>Q307*H307</f>
        <v>1.74675E-2</v>
      </c>
      <c r="S307" s="188">
        <v>0</v>
      </c>
      <c r="T307" s="189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0" t="s">
        <v>166</v>
      </c>
      <c r="AT307" s="190" t="s">
        <v>161</v>
      </c>
      <c r="AU307" s="190" t="s">
        <v>82</v>
      </c>
      <c r="AY307" s="18" t="s">
        <v>159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8" t="s">
        <v>80</v>
      </c>
      <c r="BK307" s="191">
        <f>ROUND(I307*H307,2)</f>
        <v>0</v>
      </c>
      <c r="BL307" s="18" t="s">
        <v>166</v>
      </c>
      <c r="BM307" s="190" t="s">
        <v>1051</v>
      </c>
    </row>
    <row r="308" spans="1:65" s="2" customFormat="1" ht="19.5">
      <c r="A308" s="35"/>
      <c r="B308" s="36"/>
      <c r="C308" s="37"/>
      <c r="D308" s="192" t="s">
        <v>168</v>
      </c>
      <c r="E308" s="37"/>
      <c r="F308" s="193" t="s">
        <v>427</v>
      </c>
      <c r="G308" s="37"/>
      <c r="H308" s="37"/>
      <c r="I308" s="194"/>
      <c r="J308" s="37"/>
      <c r="K308" s="37"/>
      <c r="L308" s="40"/>
      <c r="M308" s="195"/>
      <c r="N308" s="196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168</v>
      </c>
      <c r="AU308" s="18" t="s">
        <v>82</v>
      </c>
    </row>
    <row r="309" spans="1:65" s="2" customFormat="1" ht="11.25">
      <c r="A309" s="35"/>
      <c r="B309" s="36"/>
      <c r="C309" s="37"/>
      <c r="D309" s="197" t="s">
        <v>170</v>
      </c>
      <c r="E309" s="37"/>
      <c r="F309" s="198" t="s">
        <v>428</v>
      </c>
      <c r="G309" s="37"/>
      <c r="H309" s="37"/>
      <c r="I309" s="194"/>
      <c r="J309" s="37"/>
      <c r="K309" s="37"/>
      <c r="L309" s="40"/>
      <c r="M309" s="195"/>
      <c r="N309" s="196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170</v>
      </c>
      <c r="AU309" s="18" t="s">
        <v>82</v>
      </c>
    </row>
    <row r="310" spans="1:65" s="13" customFormat="1" ht="11.25">
      <c r="B310" s="199"/>
      <c r="C310" s="200"/>
      <c r="D310" s="192" t="s">
        <v>172</v>
      </c>
      <c r="E310" s="201" t="s">
        <v>19</v>
      </c>
      <c r="F310" s="202" t="s">
        <v>429</v>
      </c>
      <c r="G310" s="200"/>
      <c r="H310" s="201" t="s">
        <v>19</v>
      </c>
      <c r="I310" s="203"/>
      <c r="J310" s="200"/>
      <c r="K310" s="200"/>
      <c r="L310" s="204"/>
      <c r="M310" s="205"/>
      <c r="N310" s="206"/>
      <c r="O310" s="206"/>
      <c r="P310" s="206"/>
      <c r="Q310" s="206"/>
      <c r="R310" s="206"/>
      <c r="S310" s="206"/>
      <c r="T310" s="207"/>
      <c r="AT310" s="208" t="s">
        <v>172</v>
      </c>
      <c r="AU310" s="208" t="s">
        <v>82</v>
      </c>
      <c r="AV310" s="13" t="s">
        <v>80</v>
      </c>
      <c r="AW310" s="13" t="s">
        <v>35</v>
      </c>
      <c r="AX310" s="13" t="s">
        <v>73</v>
      </c>
      <c r="AY310" s="208" t="s">
        <v>159</v>
      </c>
    </row>
    <row r="311" spans="1:65" s="13" customFormat="1" ht="11.25">
      <c r="B311" s="199"/>
      <c r="C311" s="200"/>
      <c r="D311" s="192" t="s">
        <v>172</v>
      </c>
      <c r="E311" s="201" t="s">
        <v>19</v>
      </c>
      <c r="F311" s="202" t="s">
        <v>430</v>
      </c>
      <c r="G311" s="200"/>
      <c r="H311" s="201" t="s">
        <v>19</v>
      </c>
      <c r="I311" s="203"/>
      <c r="J311" s="200"/>
      <c r="K311" s="200"/>
      <c r="L311" s="204"/>
      <c r="M311" s="205"/>
      <c r="N311" s="206"/>
      <c r="O311" s="206"/>
      <c r="P311" s="206"/>
      <c r="Q311" s="206"/>
      <c r="R311" s="206"/>
      <c r="S311" s="206"/>
      <c r="T311" s="207"/>
      <c r="AT311" s="208" t="s">
        <v>172</v>
      </c>
      <c r="AU311" s="208" t="s">
        <v>82</v>
      </c>
      <c r="AV311" s="13" t="s">
        <v>80</v>
      </c>
      <c r="AW311" s="13" t="s">
        <v>35</v>
      </c>
      <c r="AX311" s="13" t="s">
        <v>73</v>
      </c>
      <c r="AY311" s="208" t="s">
        <v>159</v>
      </c>
    </row>
    <row r="312" spans="1:65" s="14" customFormat="1" ht="11.25">
      <c r="B312" s="209"/>
      <c r="C312" s="210"/>
      <c r="D312" s="192" t="s">
        <v>172</v>
      </c>
      <c r="E312" s="211" t="s">
        <v>19</v>
      </c>
      <c r="F312" s="212" t="s">
        <v>1052</v>
      </c>
      <c r="G312" s="210"/>
      <c r="H312" s="213">
        <v>91.2</v>
      </c>
      <c r="I312" s="214"/>
      <c r="J312" s="210"/>
      <c r="K312" s="210"/>
      <c r="L312" s="215"/>
      <c r="M312" s="216"/>
      <c r="N312" s="217"/>
      <c r="O312" s="217"/>
      <c r="P312" s="217"/>
      <c r="Q312" s="217"/>
      <c r="R312" s="217"/>
      <c r="S312" s="217"/>
      <c r="T312" s="218"/>
      <c r="AT312" s="219" t="s">
        <v>172</v>
      </c>
      <c r="AU312" s="219" t="s">
        <v>82</v>
      </c>
      <c r="AV312" s="14" t="s">
        <v>82</v>
      </c>
      <c r="AW312" s="14" t="s">
        <v>35</v>
      </c>
      <c r="AX312" s="14" t="s">
        <v>73</v>
      </c>
      <c r="AY312" s="219" t="s">
        <v>159</v>
      </c>
    </row>
    <row r="313" spans="1:65" s="13" customFormat="1" ht="11.25">
      <c r="B313" s="199"/>
      <c r="C313" s="200"/>
      <c r="D313" s="192" t="s">
        <v>172</v>
      </c>
      <c r="E313" s="201" t="s">
        <v>19</v>
      </c>
      <c r="F313" s="202" t="s">
        <v>432</v>
      </c>
      <c r="G313" s="200"/>
      <c r="H313" s="201" t="s">
        <v>19</v>
      </c>
      <c r="I313" s="203"/>
      <c r="J313" s="200"/>
      <c r="K313" s="200"/>
      <c r="L313" s="204"/>
      <c r="M313" s="205"/>
      <c r="N313" s="206"/>
      <c r="O313" s="206"/>
      <c r="P313" s="206"/>
      <c r="Q313" s="206"/>
      <c r="R313" s="206"/>
      <c r="S313" s="206"/>
      <c r="T313" s="207"/>
      <c r="AT313" s="208" t="s">
        <v>172</v>
      </c>
      <c r="AU313" s="208" t="s">
        <v>82</v>
      </c>
      <c r="AV313" s="13" t="s">
        <v>80</v>
      </c>
      <c r="AW313" s="13" t="s">
        <v>35</v>
      </c>
      <c r="AX313" s="13" t="s">
        <v>73</v>
      </c>
      <c r="AY313" s="208" t="s">
        <v>159</v>
      </c>
    </row>
    <row r="314" spans="1:65" s="14" customFormat="1" ht="11.25">
      <c r="B314" s="209"/>
      <c r="C314" s="210"/>
      <c r="D314" s="192" t="s">
        <v>172</v>
      </c>
      <c r="E314" s="211" t="s">
        <v>19</v>
      </c>
      <c r="F314" s="212" t="s">
        <v>840</v>
      </c>
      <c r="G314" s="210"/>
      <c r="H314" s="213">
        <v>10.56</v>
      </c>
      <c r="I314" s="214"/>
      <c r="J314" s="210"/>
      <c r="K314" s="210"/>
      <c r="L314" s="215"/>
      <c r="M314" s="216"/>
      <c r="N314" s="217"/>
      <c r="O314" s="217"/>
      <c r="P314" s="217"/>
      <c r="Q314" s="217"/>
      <c r="R314" s="217"/>
      <c r="S314" s="217"/>
      <c r="T314" s="218"/>
      <c r="AT314" s="219" t="s">
        <v>172</v>
      </c>
      <c r="AU314" s="219" t="s">
        <v>82</v>
      </c>
      <c r="AV314" s="14" t="s">
        <v>82</v>
      </c>
      <c r="AW314" s="14" t="s">
        <v>35</v>
      </c>
      <c r="AX314" s="14" t="s">
        <v>73</v>
      </c>
      <c r="AY314" s="219" t="s">
        <v>159</v>
      </c>
    </row>
    <row r="315" spans="1:65" s="13" customFormat="1" ht="11.25">
      <c r="B315" s="199"/>
      <c r="C315" s="200"/>
      <c r="D315" s="192" t="s">
        <v>172</v>
      </c>
      <c r="E315" s="201" t="s">
        <v>19</v>
      </c>
      <c r="F315" s="202" t="s">
        <v>434</v>
      </c>
      <c r="G315" s="200"/>
      <c r="H315" s="201" t="s">
        <v>19</v>
      </c>
      <c r="I315" s="203"/>
      <c r="J315" s="200"/>
      <c r="K315" s="200"/>
      <c r="L315" s="204"/>
      <c r="M315" s="205"/>
      <c r="N315" s="206"/>
      <c r="O315" s="206"/>
      <c r="P315" s="206"/>
      <c r="Q315" s="206"/>
      <c r="R315" s="206"/>
      <c r="S315" s="206"/>
      <c r="T315" s="207"/>
      <c r="AT315" s="208" t="s">
        <v>172</v>
      </c>
      <c r="AU315" s="208" t="s">
        <v>82</v>
      </c>
      <c r="AV315" s="13" t="s">
        <v>80</v>
      </c>
      <c r="AW315" s="13" t="s">
        <v>35</v>
      </c>
      <c r="AX315" s="13" t="s">
        <v>73</v>
      </c>
      <c r="AY315" s="208" t="s">
        <v>159</v>
      </c>
    </row>
    <row r="316" spans="1:65" s="14" customFormat="1" ht="11.25">
      <c r="B316" s="209"/>
      <c r="C316" s="210"/>
      <c r="D316" s="192" t="s">
        <v>172</v>
      </c>
      <c r="E316" s="211" t="s">
        <v>19</v>
      </c>
      <c r="F316" s="212" t="s">
        <v>435</v>
      </c>
      <c r="G316" s="210"/>
      <c r="H316" s="213">
        <v>0.99</v>
      </c>
      <c r="I316" s="214"/>
      <c r="J316" s="210"/>
      <c r="K316" s="210"/>
      <c r="L316" s="215"/>
      <c r="M316" s="216"/>
      <c r="N316" s="217"/>
      <c r="O316" s="217"/>
      <c r="P316" s="217"/>
      <c r="Q316" s="217"/>
      <c r="R316" s="217"/>
      <c r="S316" s="217"/>
      <c r="T316" s="218"/>
      <c r="AT316" s="219" t="s">
        <v>172</v>
      </c>
      <c r="AU316" s="219" t="s">
        <v>82</v>
      </c>
      <c r="AV316" s="14" t="s">
        <v>82</v>
      </c>
      <c r="AW316" s="14" t="s">
        <v>35</v>
      </c>
      <c r="AX316" s="14" t="s">
        <v>73</v>
      </c>
      <c r="AY316" s="219" t="s">
        <v>159</v>
      </c>
    </row>
    <row r="317" spans="1:65" s="15" customFormat="1" ht="11.25">
      <c r="B317" s="220"/>
      <c r="C317" s="221"/>
      <c r="D317" s="192" t="s">
        <v>172</v>
      </c>
      <c r="E317" s="222" t="s">
        <v>19</v>
      </c>
      <c r="F317" s="223" t="s">
        <v>175</v>
      </c>
      <c r="G317" s="221"/>
      <c r="H317" s="224">
        <v>102.75</v>
      </c>
      <c r="I317" s="225"/>
      <c r="J317" s="221"/>
      <c r="K317" s="221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172</v>
      </c>
      <c r="AU317" s="230" t="s">
        <v>82</v>
      </c>
      <c r="AV317" s="15" t="s">
        <v>166</v>
      </c>
      <c r="AW317" s="15" t="s">
        <v>35</v>
      </c>
      <c r="AX317" s="15" t="s">
        <v>80</v>
      </c>
      <c r="AY317" s="230" t="s">
        <v>159</v>
      </c>
    </row>
    <row r="318" spans="1:65" s="2" customFormat="1" ht="24.2" customHeight="1">
      <c r="A318" s="35"/>
      <c r="B318" s="36"/>
      <c r="C318" s="179" t="s">
        <v>503</v>
      </c>
      <c r="D318" s="179" t="s">
        <v>161</v>
      </c>
      <c r="E318" s="180" t="s">
        <v>437</v>
      </c>
      <c r="F318" s="181" t="s">
        <v>438</v>
      </c>
      <c r="G318" s="182" t="s">
        <v>164</v>
      </c>
      <c r="H318" s="183">
        <v>15</v>
      </c>
      <c r="I318" s="184"/>
      <c r="J318" s="185">
        <f>ROUND(I318*H318,2)</f>
        <v>0</v>
      </c>
      <c r="K318" s="181" t="s">
        <v>165</v>
      </c>
      <c r="L318" s="40"/>
      <c r="M318" s="186" t="s">
        <v>19</v>
      </c>
      <c r="N318" s="187" t="s">
        <v>44</v>
      </c>
      <c r="O318" s="65"/>
      <c r="P318" s="188">
        <f>O318*H318</f>
        <v>0</v>
      </c>
      <c r="Q318" s="188">
        <v>0.16370999999999999</v>
      </c>
      <c r="R318" s="188">
        <f>Q318*H318</f>
        <v>2.4556499999999999</v>
      </c>
      <c r="S318" s="188">
        <v>0</v>
      </c>
      <c r="T318" s="189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0" t="s">
        <v>166</v>
      </c>
      <c r="AT318" s="190" t="s">
        <v>161</v>
      </c>
      <c r="AU318" s="190" t="s">
        <v>82</v>
      </c>
      <c r="AY318" s="18" t="s">
        <v>159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8" t="s">
        <v>80</v>
      </c>
      <c r="BK318" s="191">
        <f>ROUND(I318*H318,2)</f>
        <v>0</v>
      </c>
      <c r="BL318" s="18" t="s">
        <v>166</v>
      </c>
      <c r="BM318" s="190" t="s">
        <v>1053</v>
      </c>
    </row>
    <row r="319" spans="1:65" s="2" customFormat="1" ht="29.25">
      <c r="A319" s="35"/>
      <c r="B319" s="36"/>
      <c r="C319" s="37"/>
      <c r="D319" s="192" t="s">
        <v>168</v>
      </c>
      <c r="E319" s="37"/>
      <c r="F319" s="193" t="s">
        <v>440</v>
      </c>
      <c r="G319" s="37"/>
      <c r="H319" s="37"/>
      <c r="I319" s="194"/>
      <c r="J319" s="37"/>
      <c r="K319" s="37"/>
      <c r="L319" s="40"/>
      <c r="M319" s="195"/>
      <c r="N319" s="196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168</v>
      </c>
      <c r="AU319" s="18" t="s">
        <v>82</v>
      </c>
    </row>
    <row r="320" spans="1:65" s="2" customFormat="1" ht="11.25">
      <c r="A320" s="35"/>
      <c r="B320" s="36"/>
      <c r="C320" s="37"/>
      <c r="D320" s="197" t="s">
        <v>170</v>
      </c>
      <c r="E320" s="37"/>
      <c r="F320" s="198" t="s">
        <v>441</v>
      </c>
      <c r="G320" s="37"/>
      <c r="H320" s="37"/>
      <c r="I320" s="194"/>
      <c r="J320" s="37"/>
      <c r="K320" s="37"/>
      <c r="L320" s="40"/>
      <c r="M320" s="195"/>
      <c r="N320" s="196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170</v>
      </c>
      <c r="AU320" s="18" t="s">
        <v>82</v>
      </c>
    </row>
    <row r="321" spans="1:65" s="13" customFormat="1" ht="11.25">
      <c r="B321" s="199"/>
      <c r="C321" s="200"/>
      <c r="D321" s="192" t="s">
        <v>172</v>
      </c>
      <c r="E321" s="201" t="s">
        <v>19</v>
      </c>
      <c r="F321" s="202" t="s">
        <v>442</v>
      </c>
      <c r="G321" s="200"/>
      <c r="H321" s="201" t="s">
        <v>19</v>
      </c>
      <c r="I321" s="203"/>
      <c r="J321" s="200"/>
      <c r="K321" s="200"/>
      <c r="L321" s="204"/>
      <c r="M321" s="205"/>
      <c r="N321" s="206"/>
      <c r="O321" s="206"/>
      <c r="P321" s="206"/>
      <c r="Q321" s="206"/>
      <c r="R321" s="206"/>
      <c r="S321" s="206"/>
      <c r="T321" s="207"/>
      <c r="AT321" s="208" t="s">
        <v>172</v>
      </c>
      <c r="AU321" s="208" t="s">
        <v>82</v>
      </c>
      <c r="AV321" s="13" t="s">
        <v>80</v>
      </c>
      <c r="AW321" s="13" t="s">
        <v>35</v>
      </c>
      <c r="AX321" s="13" t="s">
        <v>73</v>
      </c>
      <c r="AY321" s="208" t="s">
        <v>159</v>
      </c>
    </row>
    <row r="322" spans="1:65" s="14" customFormat="1" ht="11.25">
      <c r="B322" s="209"/>
      <c r="C322" s="210"/>
      <c r="D322" s="192" t="s">
        <v>172</v>
      </c>
      <c r="E322" s="211" t="s">
        <v>19</v>
      </c>
      <c r="F322" s="212" t="s">
        <v>1054</v>
      </c>
      <c r="G322" s="210"/>
      <c r="H322" s="213">
        <v>12</v>
      </c>
      <c r="I322" s="214"/>
      <c r="J322" s="210"/>
      <c r="K322" s="210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172</v>
      </c>
      <c r="AU322" s="219" t="s">
        <v>82</v>
      </c>
      <c r="AV322" s="14" t="s">
        <v>82</v>
      </c>
      <c r="AW322" s="14" t="s">
        <v>35</v>
      </c>
      <c r="AX322" s="14" t="s">
        <v>73</v>
      </c>
      <c r="AY322" s="219" t="s">
        <v>159</v>
      </c>
    </row>
    <row r="323" spans="1:65" s="14" customFormat="1" ht="11.25">
      <c r="B323" s="209"/>
      <c r="C323" s="210"/>
      <c r="D323" s="192" t="s">
        <v>172</v>
      </c>
      <c r="E323" s="211" t="s">
        <v>19</v>
      </c>
      <c r="F323" s="212" t="s">
        <v>843</v>
      </c>
      <c r="G323" s="210"/>
      <c r="H323" s="213">
        <v>3</v>
      </c>
      <c r="I323" s="214"/>
      <c r="J323" s="210"/>
      <c r="K323" s="210"/>
      <c r="L323" s="215"/>
      <c r="M323" s="216"/>
      <c r="N323" s="217"/>
      <c r="O323" s="217"/>
      <c r="P323" s="217"/>
      <c r="Q323" s="217"/>
      <c r="R323" s="217"/>
      <c r="S323" s="217"/>
      <c r="T323" s="218"/>
      <c r="AT323" s="219" t="s">
        <v>172</v>
      </c>
      <c r="AU323" s="219" t="s">
        <v>82</v>
      </c>
      <c r="AV323" s="14" t="s">
        <v>82</v>
      </c>
      <c r="AW323" s="14" t="s">
        <v>35</v>
      </c>
      <c r="AX323" s="14" t="s">
        <v>73</v>
      </c>
      <c r="AY323" s="219" t="s">
        <v>159</v>
      </c>
    </row>
    <row r="324" spans="1:65" s="15" customFormat="1" ht="11.25">
      <c r="B324" s="220"/>
      <c r="C324" s="221"/>
      <c r="D324" s="192" t="s">
        <v>172</v>
      </c>
      <c r="E324" s="222" t="s">
        <v>19</v>
      </c>
      <c r="F324" s="223" t="s">
        <v>175</v>
      </c>
      <c r="G324" s="221"/>
      <c r="H324" s="224">
        <v>15</v>
      </c>
      <c r="I324" s="225"/>
      <c r="J324" s="221"/>
      <c r="K324" s="221"/>
      <c r="L324" s="226"/>
      <c r="M324" s="227"/>
      <c r="N324" s="228"/>
      <c r="O324" s="228"/>
      <c r="P324" s="228"/>
      <c r="Q324" s="228"/>
      <c r="R324" s="228"/>
      <c r="S324" s="228"/>
      <c r="T324" s="229"/>
      <c r="AT324" s="230" t="s">
        <v>172</v>
      </c>
      <c r="AU324" s="230" t="s">
        <v>82</v>
      </c>
      <c r="AV324" s="15" t="s">
        <v>166</v>
      </c>
      <c r="AW324" s="15" t="s">
        <v>35</v>
      </c>
      <c r="AX324" s="15" t="s">
        <v>80</v>
      </c>
      <c r="AY324" s="230" t="s">
        <v>159</v>
      </c>
    </row>
    <row r="325" spans="1:65" s="2" customFormat="1" ht="24.2" customHeight="1">
      <c r="A325" s="35"/>
      <c r="B325" s="36"/>
      <c r="C325" s="231" t="s">
        <v>509</v>
      </c>
      <c r="D325" s="231" t="s">
        <v>253</v>
      </c>
      <c r="E325" s="232" t="s">
        <v>445</v>
      </c>
      <c r="F325" s="233" t="s">
        <v>446</v>
      </c>
      <c r="G325" s="234" t="s">
        <v>164</v>
      </c>
      <c r="H325" s="235">
        <v>15</v>
      </c>
      <c r="I325" s="236"/>
      <c r="J325" s="237">
        <f>ROUND(I325*H325,2)</f>
        <v>0</v>
      </c>
      <c r="K325" s="233" t="s">
        <v>165</v>
      </c>
      <c r="L325" s="238"/>
      <c r="M325" s="239" t="s">
        <v>19</v>
      </c>
      <c r="N325" s="240" t="s">
        <v>44</v>
      </c>
      <c r="O325" s="65"/>
      <c r="P325" s="188">
        <f>O325*H325</f>
        <v>0</v>
      </c>
      <c r="Q325" s="188">
        <v>0.15332000000000001</v>
      </c>
      <c r="R325" s="188">
        <f>Q325*H325</f>
        <v>2.2998000000000003</v>
      </c>
      <c r="S325" s="188">
        <v>0</v>
      </c>
      <c r="T325" s="189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0" t="s">
        <v>191</v>
      </c>
      <c r="AT325" s="190" t="s">
        <v>253</v>
      </c>
      <c r="AU325" s="190" t="s">
        <v>82</v>
      </c>
      <c r="AY325" s="18" t="s">
        <v>159</v>
      </c>
      <c r="BE325" s="191">
        <f>IF(N325="základní",J325,0)</f>
        <v>0</v>
      </c>
      <c r="BF325" s="191">
        <f>IF(N325="snížená",J325,0)</f>
        <v>0</v>
      </c>
      <c r="BG325" s="191">
        <f>IF(N325="zákl. přenesená",J325,0)</f>
        <v>0</v>
      </c>
      <c r="BH325" s="191">
        <f>IF(N325="sníž. přenesená",J325,0)</f>
        <v>0</v>
      </c>
      <c r="BI325" s="191">
        <f>IF(N325="nulová",J325,0)</f>
        <v>0</v>
      </c>
      <c r="BJ325" s="18" t="s">
        <v>80</v>
      </c>
      <c r="BK325" s="191">
        <f>ROUND(I325*H325,2)</f>
        <v>0</v>
      </c>
      <c r="BL325" s="18" t="s">
        <v>166</v>
      </c>
      <c r="BM325" s="190" t="s">
        <v>1055</v>
      </c>
    </row>
    <row r="326" spans="1:65" s="2" customFormat="1" ht="11.25">
      <c r="A326" s="35"/>
      <c r="B326" s="36"/>
      <c r="C326" s="37"/>
      <c r="D326" s="192" t="s">
        <v>168</v>
      </c>
      <c r="E326" s="37"/>
      <c r="F326" s="193" t="s">
        <v>446</v>
      </c>
      <c r="G326" s="37"/>
      <c r="H326" s="37"/>
      <c r="I326" s="194"/>
      <c r="J326" s="37"/>
      <c r="K326" s="37"/>
      <c r="L326" s="40"/>
      <c r="M326" s="195"/>
      <c r="N326" s="196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168</v>
      </c>
      <c r="AU326" s="18" t="s">
        <v>82</v>
      </c>
    </row>
    <row r="327" spans="1:65" s="2" customFormat="1" ht="24.2" customHeight="1">
      <c r="A327" s="35"/>
      <c r="B327" s="36"/>
      <c r="C327" s="179" t="s">
        <v>515</v>
      </c>
      <c r="D327" s="179" t="s">
        <v>161</v>
      </c>
      <c r="E327" s="180" t="s">
        <v>449</v>
      </c>
      <c r="F327" s="181" t="s">
        <v>450</v>
      </c>
      <c r="G327" s="182" t="s">
        <v>202</v>
      </c>
      <c r="H327" s="183">
        <v>52.5</v>
      </c>
      <c r="I327" s="184"/>
      <c r="J327" s="185">
        <f>ROUND(I327*H327,2)</f>
        <v>0</v>
      </c>
      <c r="K327" s="181" t="s">
        <v>165</v>
      </c>
      <c r="L327" s="40"/>
      <c r="M327" s="186" t="s">
        <v>19</v>
      </c>
      <c r="N327" s="187" t="s">
        <v>44</v>
      </c>
      <c r="O327" s="65"/>
      <c r="P327" s="188">
        <f>O327*H327</f>
        <v>0</v>
      </c>
      <c r="Q327" s="188">
        <v>2.681E-2</v>
      </c>
      <c r="R327" s="188">
        <f>Q327*H327</f>
        <v>1.4075250000000001</v>
      </c>
      <c r="S327" s="188">
        <v>0</v>
      </c>
      <c r="T327" s="189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90" t="s">
        <v>166</v>
      </c>
      <c r="AT327" s="190" t="s">
        <v>161</v>
      </c>
      <c r="AU327" s="190" t="s">
        <v>82</v>
      </c>
      <c r="AY327" s="18" t="s">
        <v>159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8" t="s">
        <v>80</v>
      </c>
      <c r="BK327" s="191">
        <f>ROUND(I327*H327,2)</f>
        <v>0</v>
      </c>
      <c r="BL327" s="18" t="s">
        <v>166</v>
      </c>
      <c r="BM327" s="190" t="s">
        <v>1056</v>
      </c>
    </row>
    <row r="328" spans="1:65" s="2" customFormat="1" ht="29.25">
      <c r="A328" s="35"/>
      <c r="B328" s="36"/>
      <c r="C328" s="37"/>
      <c r="D328" s="192" t="s">
        <v>168</v>
      </c>
      <c r="E328" s="37"/>
      <c r="F328" s="193" t="s">
        <v>452</v>
      </c>
      <c r="G328" s="37"/>
      <c r="H328" s="37"/>
      <c r="I328" s="194"/>
      <c r="J328" s="37"/>
      <c r="K328" s="37"/>
      <c r="L328" s="40"/>
      <c r="M328" s="195"/>
      <c r="N328" s="196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168</v>
      </c>
      <c r="AU328" s="18" t="s">
        <v>82</v>
      </c>
    </row>
    <row r="329" spans="1:65" s="2" customFormat="1" ht="11.25">
      <c r="A329" s="35"/>
      <c r="B329" s="36"/>
      <c r="C329" s="37"/>
      <c r="D329" s="197" t="s">
        <v>170</v>
      </c>
      <c r="E329" s="37"/>
      <c r="F329" s="198" t="s">
        <v>453</v>
      </c>
      <c r="G329" s="37"/>
      <c r="H329" s="37"/>
      <c r="I329" s="194"/>
      <c r="J329" s="37"/>
      <c r="K329" s="37"/>
      <c r="L329" s="40"/>
      <c r="M329" s="195"/>
      <c r="N329" s="196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170</v>
      </c>
      <c r="AU329" s="18" t="s">
        <v>82</v>
      </c>
    </row>
    <row r="330" spans="1:65" s="13" customFormat="1" ht="22.5">
      <c r="B330" s="199"/>
      <c r="C330" s="200"/>
      <c r="D330" s="192" t="s">
        <v>172</v>
      </c>
      <c r="E330" s="201" t="s">
        <v>19</v>
      </c>
      <c r="F330" s="202" t="s">
        <v>454</v>
      </c>
      <c r="G330" s="200"/>
      <c r="H330" s="201" t="s">
        <v>19</v>
      </c>
      <c r="I330" s="203"/>
      <c r="J330" s="200"/>
      <c r="K330" s="200"/>
      <c r="L330" s="204"/>
      <c r="M330" s="205"/>
      <c r="N330" s="206"/>
      <c r="O330" s="206"/>
      <c r="P330" s="206"/>
      <c r="Q330" s="206"/>
      <c r="R330" s="206"/>
      <c r="S330" s="206"/>
      <c r="T330" s="207"/>
      <c r="AT330" s="208" t="s">
        <v>172</v>
      </c>
      <c r="AU330" s="208" t="s">
        <v>82</v>
      </c>
      <c r="AV330" s="13" t="s">
        <v>80</v>
      </c>
      <c r="AW330" s="13" t="s">
        <v>35</v>
      </c>
      <c r="AX330" s="13" t="s">
        <v>73</v>
      </c>
      <c r="AY330" s="208" t="s">
        <v>159</v>
      </c>
    </row>
    <row r="331" spans="1:65" s="14" customFormat="1" ht="11.25">
      <c r="B331" s="209"/>
      <c r="C331" s="210"/>
      <c r="D331" s="192" t="s">
        <v>172</v>
      </c>
      <c r="E331" s="211" t="s">
        <v>19</v>
      </c>
      <c r="F331" s="212" t="s">
        <v>1057</v>
      </c>
      <c r="G331" s="210"/>
      <c r="H331" s="213">
        <v>42</v>
      </c>
      <c r="I331" s="214"/>
      <c r="J331" s="210"/>
      <c r="K331" s="210"/>
      <c r="L331" s="215"/>
      <c r="M331" s="216"/>
      <c r="N331" s="217"/>
      <c r="O331" s="217"/>
      <c r="P331" s="217"/>
      <c r="Q331" s="217"/>
      <c r="R331" s="217"/>
      <c r="S331" s="217"/>
      <c r="T331" s="218"/>
      <c r="AT331" s="219" t="s">
        <v>172</v>
      </c>
      <c r="AU331" s="219" t="s">
        <v>82</v>
      </c>
      <c r="AV331" s="14" t="s">
        <v>82</v>
      </c>
      <c r="AW331" s="14" t="s">
        <v>35</v>
      </c>
      <c r="AX331" s="14" t="s">
        <v>73</v>
      </c>
      <c r="AY331" s="219" t="s">
        <v>159</v>
      </c>
    </row>
    <row r="332" spans="1:65" s="14" customFormat="1" ht="11.25">
      <c r="B332" s="209"/>
      <c r="C332" s="210"/>
      <c r="D332" s="192" t="s">
        <v>172</v>
      </c>
      <c r="E332" s="211" t="s">
        <v>19</v>
      </c>
      <c r="F332" s="212" t="s">
        <v>847</v>
      </c>
      <c r="G332" s="210"/>
      <c r="H332" s="213">
        <v>10.5</v>
      </c>
      <c r="I332" s="214"/>
      <c r="J332" s="210"/>
      <c r="K332" s="210"/>
      <c r="L332" s="215"/>
      <c r="M332" s="216"/>
      <c r="N332" s="217"/>
      <c r="O332" s="217"/>
      <c r="P332" s="217"/>
      <c r="Q332" s="217"/>
      <c r="R332" s="217"/>
      <c r="S332" s="217"/>
      <c r="T332" s="218"/>
      <c r="AT332" s="219" t="s">
        <v>172</v>
      </c>
      <c r="AU332" s="219" t="s">
        <v>82</v>
      </c>
      <c r="AV332" s="14" t="s">
        <v>82</v>
      </c>
      <c r="AW332" s="14" t="s">
        <v>35</v>
      </c>
      <c r="AX332" s="14" t="s">
        <v>73</v>
      </c>
      <c r="AY332" s="219" t="s">
        <v>159</v>
      </c>
    </row>
    <row r="333" spans="1:65" s="15" customFormat="1" ht="11.25">
      <c r="B333" s="220"/>
      <c r="C333" s="221"/>
      <c r="D333" s="192" t="s">
        <v>172</v>
      </c>
      <c r="E333" s="222" t="s">
        <v>19</v>
      </c>
      <c r="F333" s="223" t="s">
        <v>175</v>
      </c>
      <c r="G333" s="221"/>
      <c r="H333" s="224">
        <v>52.5</v>
      </c>
      <c r="I333" s="225"/>
      <c r="J333" s="221"/>
      <c r="K333" s="221"/>
      <c r="L333" s="226"/>
      <c r="M333" s="227"/>
      <c r="N333" s="228"/>
      <c r="O333" s="228"/>
      <c r="P333" s="228"/>
      <c r="Q333" s="228"/>
      <c r="R333" s="228"/>
      <c r="S333" s="228"/>
      <c r="T333" s="229"/>
      <c r="AT333" s="230" t="s">
        <v>172</v>
      </c>
      <c r="AU333" s="230" t="s">
        <v>82</v>
      </c>
      <c r="AV333" s="15" t="s">
        <v>166</v>
      </c>
      <c r="AW333" s="15" t="s">
        <v>35</v>
      </c>
      <c r="AX333" s="15" t="s">
        <v>80</v>
      </c>
      <c r="AY333" s="230" t="s">
        <v>159</v>
      </c>
    </row>
    <row r="334" spans="1:65" s="2" customFormat="1" ht="24.2" customHeight="1">
      <c r="A334" s="35"/>
      <c r="B334" s="36"/>
      <c r="C334" s="179" t="s">
        <v>523</v>
      </c>
      <c r="D334" s="179" t="s">
        <v>161</v>
      </c>
      <c r="E334" s="180" t="s">
        <v>457</v>
      </c>
      <c r="F334" s="181" t="s">
        <v>458</v>
      </c>
      <c r="G334" s="182" t="s">
        <v>362</v>
      </c>
      <c r="H334" s="183">
        <v>1</v>
      </c>
      <c r="I334" s="184"/>
      <c r="J334" s="185">
        <f>ROUND(I334*H334,2)</f>
        <v>0</v>
      </c>
      <c r="K334" s="181" t="s">
        <v>165</v>
      </c>
      <c r="L334" s="40"/>
      <c r="M334" s="186" t="s">
        <v>19</v>
      </c>
      <c r="N334" s="187" t="s">
        <v>44</v>
      </c>
      <c r="O334" s="65"/>
      <c r="P334" s="188">
        <f>O334*H334</f>
        <v>0</v>
      </c>
      <c r="Q334" s="188">
        <v>6.4900000000000001E-3</v>
      </c>
      <c r="R334" s="188">
        <f>Q334*H334</f>
        <v>6.4900000000000001E-3</v>
      </c>
      <c r="S334" s="188">
        <v>0</v>
      </c>
      <c r="T334" s="189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90" t="s">
        <v>166</v>
      </c>
      <c r="AT334" s="190" t="s">
        <v>161</v>
      </c>
      <c r="AU334" s="190" t="s">
        <v>82</v>
      </c>
      <c r="AY334" s="18" t="s">
        <v>159</v>
      </c>
      <c r="BE334" s="191">
        <f>IF(N334="základní",J334,0)</f>
        <v>0</v>
      </c>
      <c r="BF334" s="191">
        <f>IF(N334="snížená",J334,0)</f>
        <v>0</v>
      </c>
      <c r="BG334" s="191">
        <f>IF(N334="zákl. přenesená",J334,0)</f>
        <v>0</v>
      </c>
      <c r="BH334" s="191">
        <f>IF(N334="sníž. přenesená",J334,0)</f>
        <v>0</v>
      </c>
      <c r="BI334" s="191">
        <f>IF(N334="nulová",J334,0)</f>
        <v>0</v>
      </c>
      <c r="BJ334" s="18" t="s">
        <v>80</v>
      </c>
      <c r="BK334" s="191">
        <f>ROUND(I334*H334,2)</f>
        <v>0</v>
      </c>
      <c r="BL334" s="18" t="s">
        <v>166</v>
      </c>
      <c r="BM334" s="190" t="s">
        <v>1058</v>
      </c>
    </row>
    <row r="335" spans="1:65" s="2" customFormat="1" ht="19.5">
      <c r="A335" s="35"/>
      <c r="B335" s="36"/>
      <c r="C335" s="37"/>
      <c r="D335" s="192" t="s">
        <v>168</v>
      </c>
      <c r="E335" s="37"/>
      <c r="F335" s="193" t="s">
        <v>460</v>
      </c>
      <c r="G335" s="37"/>
      <c r="H335" s="37"/>
      <c r="I335" s="194"/>
      <c r="J335" s="37"/>
      <c r="K335" s="37"/>
      <c r="L335" s="40"/>
      <c r="M335" s="195"/>
      <c r="N335" s="196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168</v>
      </c>
      <c r="AU335" s="18" t="s">
        <v>82</v>
      </c>
    </row>
    <row r="336" spans="1:65" s="2" customFormat="1" ht="11.25">
      <c r="A336" s="35"/>
      <c r="B336" s="36"/>
      <c r="C336" s="37"/>
      <c r="D336" s="197" t="s">
        <v>170</v>
      </c>
      <c r="E336" s="37"/>
      <c r="F336" s="198" t="s">
        <v>461</v>
      </c>
      <c r="G336" s="37"/>
      <c r="H336" s="37"/>
      <c r="I336" s="194"/>
      <c r="J336" s="37"/>
      <c r="K336" s="37"/>
      <c r="L336" s="40"/>
      <c r="M336" s="195"/>
      <c r="N336" s="196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170</v>
      </c>
      <c r="AU336" s="18" t="s">
        <v>82</v>
      </c>
    </row>
    <row r="337" spans="1:65" s="13" customFormat="1" ht="22.5">
      <c r="B337" s="199"/>
      <c r="C337" s="200"/>
      <c r="D337" s="192" t="s">
        <v>172</v>
      </c>
      <c r="E337" s="201" t="s">
        <v>19</v>
      </c>
      <c r="F337" s="202" t="s">
        <v>462</v>
      </c>
      <c r="G337" s="200"/>
      <c r="H337" s="201" t="s">
        <v>19</v>
      </c>
      <c r="I337" s="203"/>
      <c r="J337" s="200"/>
      <c r="K337" s="200"/>
      <c r="L337" s="204"/>
      <c r="M337" s="205"/>
      <c r="N337" s="206"/>
      <c r="O337" s="206"/>
      <c r="P337" s="206"/>
      <c r="Q337" s="206"/>
      <c r="R337" s="206"/>
      <c r="S337" s="206"/>
      <c r="T337" s="207"/>
      <c r="AT337" s="208" t="s">
        <v>172</v>
      </c>
      <c r="AU337" s="208" t="s">
        <v>82</v>
      </c>
      <c r="AV337" s="13" t="s">
        <v>80</v>
      </c>
      <c r="AW337" s="13" t="s">
        <v>35</v>
      </c>
      <c r="AX337" s="13" t="s">
        <v>73</v>
      </c>
      <c r="AY337" s="208" t="s">
        <v>159</v>
      </c>
    </row>
    <row r="338" spans="1:65" s="14" customFormat="1" ht="11.25">
      <c r="B338" s="209"/>
      <c r="C338" s="210"/>
      <c r="D338" s="192" t="s">
        <v>172</v>
      </c>
      <c r="E338" s="211" t="s">
        <v>19</v>
      </c>
      <c r="F338" s="212" t="s">
        <v>80</v>
      </c>
      <c r="G338" s="210"/>
      <c r="H338" s="213">
        <v>1</v>
      </c>
      <c r="I338" s="214"/>
      <c r="J338" s="210"/>
      <c r="K338" s="210"/>
      <c r="L338" s="215"/>
      <c r="M338" s="216"/>
      <c r="N338" s="217"/>
      <c r="O338" s="217"/>
      <c r="P338" s="217"/>
      <c r="Q338" s="217"/>
      <c r="R338" s="217"/>
      <c r="S338" s="217"/>
      <c r="T338" s="218"/>
      <c r="AT338" s="219" t="s">
        <v>172</v>
      </c>
      <c r="AU338" s="219" t="s">
        <v>82</v>
      </c>
      <c r="AV338" s="14" t="s">
        <v>82</v>
      </c>
      <c r="AW338" s="14" t="s">
        <v>35</v>
      </c>
      <c r="AX338" s="14" t="s">
        <v>80</v>
      </c>
      <c r="AY338" s="219" t="s">
        <v>159</v>
      </c>
    </row>
    <row r="339" spans="1:65" s="2" customFormat="1" ht="16.5" customHeight="1">
      <c r="A339" s="35"/>
      <c r="B339" s="36"/>
      <c r="C339" s="231" t="s">
        <v>529</v>
      </c>
      <c r="D339" s="231" t="s">
        <v>253</v>
      </c>
      <c r="E339" s="232" t="s">
        <v>464</v>
      </c>
      <c r="F339" s="233" t="s">
        <v>465</v>
      </c>
      <c r="G339" s="234" t="s">
        <v>211</v>
      </c>
      <c r="H339" s="235">
        <v>1.0999999999999999E-2</v>
      </c>
      <c r="I339" s="236"/>
      <c r="J339" s="237">
        <f>ROUND(I339*H339,2)</f>
        <v>0</v>
      </c>
      <c r="K339" s="233" t="s">
        <v>165</v>
      </c>
      <c r="L339" s="238"/>
      <c r="M339" s="239" t="s">
        <v>19</v>
      </c>
      <c r="N339" s="240" t="s">
        <v>44</v>
      </c>
      <c r="O339" s="65"/>
      <c r="P339" s="188">
        <f>O339*H339</f>
        <v>0</v>
      </c>
      <c r="Q339" s="188">
        <v>2.4289999999999998</v>
      </c>
      <c r="R339" s="188">
        <f>Q339*H339</f>
        <v>2.6718999999999996E-2</v>
      </c>
      <c r="S339" s="188">
        <v>0</v>
      </c>
      <c r="T339" s="189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90" t="s">
        <v>191</v>
      </c>
      <c r="AT339" s="190" t="s">
        <v>253</v>
      </c>
      <c r="AU339" s="190" t="s">
        <v>82</v>
      </c>
      <c r="AY339" s="18" t="s">
        <v>159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8" t="s">
        <v>80</v>
      </c>
      <c r="BK339" s="191">
        <f>ROUND(I339*H339,2)</f>
        <v>0</v>
      </c>
      <c r="BL339" s="18" t="s">
        <v>166</v>
      </c>
      <c r="BM339" s="190" t="s">
        <v>1059</v>
      </c>
    </row>
    <row r="340" spans="1:65" s="2" customFormat="1" ht="11.25">
      <c r="A340" s="35"/>
      <c r="B340" s="36"/>
      <c r="C340" s="37"/>
      <c r="D340" s="192" t="s">
        <v>168</v>
      </c>
      <c r="E340" s="37"/>
      <c r="F340" s="193" t="s">
        <v>465</v>
      </c>
      <c r="G340" s="37"/>
      <c r="H340" s="37"/>
      <c r="I340" s="194"/>
      <c r="J340" s="37"/>
      <c r="K340" s="37"/>
      <c r="L340" s="40"/>
      <c r="M340" s="195"/>
      <c r="N340" s="196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168</v>
      </c>
      <c r="AU340" s="18" t="s">
        <v>82</v>
      </c>
    </row>
    <row r="341" spans="1:65" s="13" customFormat="1" ht="22.5">
      <c r="B341" s="199"/>
      <c r="C341" s="200"/>
      <c r="D341" s="192" t="s">
        <v>172</v>
      </c>
      <c r="E341" s="201" t="s">
        <v>19</v>
      </c>
      <c r="F341" s="202" t="s">
        <v>462</v>
      </c>
      <c r="G341" s="200"/>
      <c r="H341" s="201" t="s">
        <v>19</v>
      </c>
      <c r="I341" s="203"/>
      <c r="J341" s="200"/>
      <c r="K341" s="200"/>
      <c r="L341" s="204"/>
      <c r="M341" s="205"/>
      <c r="N341" s="206"/>
      <c r="O341" s="206"/>
      <c r="P341" s="206"/>
      <c r="Q341" s="206"/>
      <c r="R341" s="206"/>
      <c r="S341" s="206"/>
      <c r="T341" s="207"/>
      <c r="AT341" s="208" t="s">
        <v>172</v>
      </c>
      <c r="AU341" s="208" t="s">
        <v>82</v>
      </c>
      <c r="AV341" s="13" t="s">
        <v>80</v>
      </c>
      <c r="AW341" s="13" t="s">
        <v>35</v>
      </c>
      <c r="AX341" s="13" t="s">
        <v>73</v>
      </c>
      <c r="AY341" s="208" t="s">
        <v>159</v>
      </c>
    </row>
    <row r="342" spans="1:65" s="14" customFormat="1" ht="11.25">
      <c r="B342" s="209"/>
      <c r="C342" s="210"/>
      <c r="D342" s="192" t="s">
        <v>172</v>
      </c>
      <c r="E342" s="211" t="s">
        <v>19</v>
      </c>
      <c r="F342" s="212" t="s">
        <v>467</v>
      </c>
      <c r="G342" s="210"/>
      <c r="H342" s="213">
        <v>1.0999999999999999E-2</v>
      </c>
      <c r="I342" s="214"/>
      <c r="J342" s="210"/>
      <c r="K342" s="210"/>
      <c r="L342" s="215"/>
      <c r="M342" s="216"/>
      <c r="N342" s="217"/>
      <c r="O342" s="217"/>
      <c r="P342" s="217"/>
      <c r="Q342" s="217"/>
      <c r="R342" s="217"/>
      <c r="S342" s="217"/>
      <c r="T342" s="218"/>
      <c r="AT342" s="219" t="s">
        <v>172</v>
      </c>
      <c r="AU342" s="219" t="s">
        <v>82</v>
      </c>
      <c r="AV342" s="14" t="s">
        <v>82</v>
      </c>
      <c r="AW342" s="14" t="s">
        <v>35</v>
      </c>
      <c r="AX342" s="14" t="s">
        <v>80</v>
      </c>
      <c r="AY342" s="219" t="s">
        <v>159</v>
      </c>
    </row>
    <row r="343" spans="1:65" s="2" customFormat="1" ht="21.75" customHeight="1">
      <c r="A343" s="35"/>
      <c r="B343" s="36"/>
      <c r="C343" s="179" t="s">
        <v>537</v>
      </c>
      <c r="D343" s="179" t="s">
        <v>161</v>
      </c>
      <c r="E343" s="180" t="s">
        <v>1060</v>
      </c>
      <c r="F343" s="181" t="s">
        <v>1061</v>
      </c>
      <c r="G343" s="182" t="s">
        <v>164</v>
      </c>
      <c r="H343" s="183">
        <v>15.87</v>
      </c>
      <c r="I343" s="184"/>
      <c r="J343" s="185">
        <f>ROUND(I343*H343,2)</f>
        <v>0</v>
      </c>
      <c r="K343" s="181" t="s">
        <v>165</v>
      </c>
      <c r="L343" s="40"/>
      <c r="M343" s="186" t="s">
        <v>19</v>
      </c>
      <c r="N343" s="187" t="s">
        <v>44</v>
      </c>
      <c r="O343" s="65"/>
      <c r="P343" s="188">
        <f>O343*H343</f>
        <v>0</v>
      </c>
      <c r="Q343" s="188">
        <v>0</v>
      </c>
      <c r="R343" s="188">
        <f>Q343*H343</f>
        <v>0</v>
      </c>
      <c r="S343" s="188">
        <v>2.0550000000000002</v>
      </c>
      <c r="T343" s="189">
        <f>S343*H343</f>
        <v>32.612850000000002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90" t="s">
        <v>166</v>
      </c>
      <c r="AT343" s="190" t="s">
        <v>161</v>
      </c>
      <c r="AU343" s="190" t="s">
        <v>82</v>
      </c>
      <c r="AY343" s="18" t="s">
        <v>159</v>
      </c>
      <c r="BE343" s="191">
        <f>IF(N343="základní",J343,0)</f>
        <v>0</v>
      </c>
      <c r="BF343" s="191">
        <f>IF(N343="snížená",J343,0)</f>
        <v>0</v>
      </c>
      <c r="BG343" s="191">
        <f>IF(N343="zákl. přenesená",J343,0)</f>
        <v>0</v>
      </c>
      <c r="BH343" s="191">
        <f>IF(N343="sníž. přenesená",J343,0)</f>
        <v>0</v>
      </c>
      <c r="BI343" s="191">
        <f>IF(N343="nulová",J343,0)</f>
        <v>0</v>
      </c>
      <c r="BJ343" s="18" t="s">
        <v>80</v>
      </c>
      <c r="BK343" s="191">
        <f>ROUND(I343*H343,2)</f>
        <v>0</v>
      </c>
      <c r="BL343" s="18" t="s">
        <v>166</v>
      </c>
      <c r="BM343" s="190" t="s">
        <v>1062</v>
      </c>
    </row>
    <row r="344" spans="1:65" s="2" customFormat="1" ht="29.25">
      <c r="A344" s="35"/>
      <c r="B344" s="36"/>
      <c r="C344" s="37"/>
      <c r="D344" s="192" t="s">
        <v>168</v>
      </c>
      <c r="E344" s="37"/>
      <c r="F344" s="193" t="s">
        <v>1063</v>
      </c>
      <c r="G344" s="37"/>
      <c r="H344" s="37"/>
      <c r="I344" s="194"/>
      <c r="J344" s="37"/>
      <c r="K344" s="37"/>
      <c r="L344" s="40"/>
      <c r="M344" s="195"/>
      <c r="N344" s="196"/>
      <c r="O344" s="65"/>
      <c r="P344" s="65"/>
      <c r="Q344" s="65"/>
      <c r="R344" s="65"/>
      <c r="S344" s="65"/>
      <c r="T344" s="66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168</v>
      </c>
      <c r="AU344" s="18" t="s">
        <v>82</v>
      </c>
    </row>
    <row r="345" spans="1:65" s="2" customFormat="1" ht="11.25">
      <c r="A345" s="35"/>
      <c r="B345" s="36"/>
      <c r="C345" s="37"/>
      <c r="D345" s="197" t="s">
        <v>170</v>
      </c>
      <c r="E345" s="37"/>
      <c r="F345" s="198" t="s">
        <v>1064</v>
      </c>
      <c r="G345" s="37"/>
      <c r="H345" s="37"/>
      <c r="I345" s="194"/>
      <c r="J345" s="37"/>
      <c r="K345" s="37"/>
      <c r="L345" s="40"/>
      <c r="M345" s="195"/>
      <c r="N345" s="196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170</v>
      </c>
      <c r="AU345" s="18" t="s">
        <v>82</v>
      </c>
    </row>
    <row r="346" spans="1:65" s="13" customFormat="1" ht="11.25">
      <c r="B346" s="199"/>
      <c r="C346" s="200"/>
      <c r="D346" s="192" t="s">
        <v>172</v>
      </c>
      <c r="E346" s="201" t="s">
        <v>19</v>
      </c>
      <c r="F346" s="202" t="s">
        <v>474</v>
      </c>
      <c r="G346" s="200"/>
      <c r="H346" s="201" t="s">
        <v>19</v>
      </c>
      <c r="I346" s="203"/>
      <c r="J346" s="200"/>
      <c r="K346" s="200"/>
      <c r="L346" s="204"/>
      <c r="M346" s="205"/>
      <c r="N346" s="206"/>
      <c r="O346" s="206"/>
      <c r="P346" s="206"/>
      <c r="Q346" s="206"/>
      <c r="R346" s="206"/>
      <c r="S346" s="206"/>
      <c r="T346" s="207"/>
      <c r="AT346" s="208" t="s">
        <v>172</v>
      </c>
      <c r="AU346" s="208" t="s">
        <v>82</v>
      </c>
      <c r="AV346" s="13" t="s">
        <v>80</v>
      </c>
      <c r="AW346" s="13" t="s">
        <v>35</v>
      </c>
      <c r="AX346" s="13" t="s">
        <v>73</v>
      </c>
      <c r="AY346" s="208" t="s">
        <v>159</v>
      </c>
    </row>
    <row r="347" spans="1:65" s="13" customFormat="1" ht="45">
      <c r="B347" s="199"/>
      <c r="C347" s="200"/>
      <c r="D347" s="192" t="s">
        <v>172</v>
      </c>
      <c r="E347" s="201" t="s">
        <v>19</v>
      </c>
      <c r="F347" s="202" t="s">
        <v>1065</v>
      </c>
      <c r="G347" s="200"/>
      <c r="H347" s="201" t="s">
        <v>19</v>
      </c>
      <c r="I347" s="203"/>
      <c r="J347" s="200"/>
      <c r="K347" s="200"/>
      <c r="L347" s="204"/>
      <c r="M347" s="205"/>
      <c r="N347" s="206"/>
      <c r="O347" s="206"/>
      <c r="P347" s="206"/>
      <c r="Q347" s="206"/>
      <c r="R347" s="206"/>
      <c r="S347" s="206"/>
      <c r="T347" s="207"/>
      <c r="AT347" s="208" t="s">
        <v>172</v>
      </c>
      <c r="AU347" s="208" t="s">
        <v>82</v>
      </c>
      <c r="AV347" s="13" t="s">
        <v>80</v>
      </c>
      <c r="AW347" s="13" t="s">
        <v>35</v>
      </c>
      <c r="AX347" s="13" t="s">
        <v>73</v>
      </c>
      <c r="AY347" s="208" t="s">
        <v>159</v>
      </c>
    </row>
    <row r="348" spans="1:65" s="13" customFormat="1" ht="11.25">
      <c r="B348" s="199"/>
      <c r="C348" s="200"/>
      <c r="D348" s="192" t="s">
        <v>172</v>
      </c>
      <c r="E348" s="201" t="s">
        <v>19</v>
      </c>
      <c r="F348" s="202" t="s">
        <v>1066</v>
      </c>
      <c r="G348" s="200"/>
      <c r="H348" s="201" t="s">
        <v>19</v>
      </c>
      <c r="I348" s="203"/>
      <c r="J348" s="200"/>
      <c r="K348" s="200"/>
      <c r="L348" s="204"/>
      <c r="M348" s="205"/>
      <c r="N348" s="206"/>
      <c r="O348" s="206"/>
      <c r="P348" s="206"/>
      <c r="Q348" s="206"/>
      <c r="R348" s="206"/>
      <c r="S348" s="206"/>
      <c r="T348" s="207"/>
      <c r="AT348" s="208" t="s">
        <v>172</v>
      </c>
      <c r="AU348" s="208" t="s">
        <v>82</v>
      </c>
      <c r="AV348" s="13" t="s">
        <v>80</v>
      </c>
      <c r="AW348" s="13" t="s">
        <v>35</v>
      </c>
      <c r="AX348" s="13" t="s">
        <v>73</v>
      </c>
      <c r="AY348" s="208" t="s">
        <v>159</v>
      </c>
    </row>
    <row r="349" spans="1:65" s="13" customFormat="1" ht="11.25">
      <c r="B349" s="199"/>
      <c r="C349" s="200"/>
      <c r="D349" s="192" t="s">
        <v>172</v>
      </c>
      <c r="E349" s="201" t="s">
        <v>19</v>
      </c>
      <c r="F349" s="202" t="s">
        <v>477</v>
      </c>
      <c r="G349" s="200"/>
      <c r="H349" s="201" t="s">
        <v>19</v>
      </c>
      <c r="I349" s="203"/>
      <c r="J349" s="200"/>
      <c r="K349" s="200"/>
      <c r="L349" s="204"/>
      <c r="M349" s="205"/>
      <c r="N349" s="206"/>
      <c r="O349" s="206"/>
      <c r="P349" s="206"/>
      <c r="Q349" s="206"/>
      <c r="R349" s="206"/>
      <c r="S349" s="206"/>
      <c r="T349" s="207"/>
      <c r="AT349" s="208" t="s">
        <v>172</v>
      </c>
      <c r="AU349" s="208" t="s">
        <v>82</v>
      </c>
      <c r="AV349" s="13" t="s">
        <v>80</v>
      </c>
      <c r="AW349" s="13" t="s">
        <v>35</v>
      </c>
      <c r="AX349" s="13" t="s">
        <v>73</v>
      </c>
      <c r="AY349" s="208" t="s">
        <v>159</v>
      </c>
    </row>
    <row r="350" spans="1:65" s="14" customFormat="1" ht="11.25">
      <c r="B350" s="209"/>
      <c r="C350" s="210"/>
      <c r="D350" s="192" t="s">
        <v>172</v>
      </c>
      <c r="E350" s="211" t="s">
        <v>19</v>
      </c>
      <c r="F350" s="212" t="s">
        <v>1067</v>
      </c>
      <c r="G350" s="210"/>
      <c r="H350" s="213">
        <v>15.87</v>
      </c>
      <c r="I350" s="214"/>
      <c r="J350" s="210"/>
      <c r="K350" s="210"/>
      <c r="L350" s="215"/>
      <c r="M350" s="216"/>
      <c r="N350" s="217"/>
      <c r="O350" s="217"/>
      <c r="P350" s="217"/>
      <c r="Q350" s="217"/>
      <c r="R350" s="217"/>
      <c r="S350" s="217"/>
      <c r="T350" s="218"/>
      <c r="AT350" s="219" t="s">
        <v>172</v>
      </c>
      <c r="AU350" s="219" t="s">
        <v>82</v>
      </c>
      <c r="AV350" s="14" t="s">
        <v>82</v>
      </c>
      <c r="AW350" s="14" t="s">
        <v>35</v>
      </c>
      <c r="AX350" s="14" t="s">
        <v>80</v>
      </c>
      <c r="AY350" s="219" t="s">
        <v>159</v>
      </c>
    </row>
    <row r="351" spans="1:65" s="12" customFormat="1" ht="22.9" customHeight="1">
      <c r="B351" s="163"/>
      <c r="C351" s="164"/>
      <c r="D351" s="165" t="s">
        <v>72</v>
      </c>
      <c r="E351" s="177" t="s">
        <v>487</v>
      </c>
      <c r="F351" s="177" t="s">
        <v>488</v>
      </c>
      <c r="G351" s="164"/>
      <c r="H351" s="164"/>
      <c r="I351" s="167"/>
      <c r="J351" s="178">
        <f>BK351</f>
        <v>0</v>
      </c>
      <c r="K351" s="164"/>
      <c r="L351" s="169"/>
      <c r="M351" s="170"/>
      <c r="N351" s="171"/>
      <c r="O351" s="171"/>
      <c r="P351" s="172">
        <f>SUM(P352:P379)</f>
        <v>0</v>
      </c>
      <c r="Q351" s="171"/>
      <c r="R351" s="172">
        <f>SUM(R352:R379)</f>
        <v>0</v>
      </c>
      <c r="S351" s="171"/>
      <c r="T351" s="173">
        <f>SUM(T352:T379)</f>
        <v>0</v>
      </c>
      <c r="AR351" s="174" t="s">
        <v>80</v>
      </c>
      <c r="AT351" s="175" t="s">
        <v>72</v>
      </c>
      <c r="AU351" s="175" t="s">
        <v>80</v>
      </c>
      <c r="AY351" s="174" t="s">
        <v>159</v>
      </c>
      <c r="BK351" s="176">
        <f>SUM(BK352:BK379)</f>
        <v>0</v>
      </c>
    </row>
    <row r="352" spans="1:65" s="2" customFormat="1" ht="33" customHeight="1">
      <c r="A352" s="35"/>
      <c r="B352" s="36"/>
      <c r="C352" s="179" t="s">
        <v>547</v>
      </c>
      <c r="D352" s="179" t="s">
        <v>161</v>
      </c>
      <c r="E352" s="180" t="s">
        <v>490</v>
      </c>
      <c r="F352" s="181" t="s">
        <v>491</v>
      </c>
      <c r="G352" s="182" t="s">
        <v>222</v>
      </c>
      <c r="H352" s="183">
        <v>32.613</v>
      </c>
      <c r="I352" s="184"/>
      <c r="J352" s="185">
        <f>ROUND(I352*H352,2)</f>
        <v>0</v>
      </c>
      <c r="K352" s="181" t="s">
        <v>165</v>
      </c>
      <c r="L352" s="40"/>
      <c r="M352" s="186" t="s">
        <v>19</v>
      </c>
      <c r="N352" s="187" t="s">
        <v>44</v>
      </c>
      <c r="O352" s="65"/>
      <c r="P352" s="188">
        <f>O352*H352</f>
        <v>0</v>
      </c>
      <c r="Q352" s="188">
        <v>0</v>
      </c>
      <c r="R352" s="188">
        <f>Q352*H352</f>
        <v>0</v>
      </c>
      <c r="S352" s="188">
        <v>0</v>
      </c>
      <c r="T352" s="189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90" t="s">
        <v>166</v>
      </c>
      <c r="AT352" s="190" t="s">
        <v>161</v>
      </c>
      <c r="AU352" s="190" t="s">
        <v>82</v>
      </c>
      <c r="AY352" s="18" t="s">
        <v>159</v>
      </c>
      <c r="BE352" s="191">
        <f>IF(N352="základní",J352,0)</f>
        <v>0</v>
      </c>
      <c r="BF352" s="191">
        <f>IF(N352="snížená",J352,0)</f>
        <v>0</v>
      </c>
      <c r="BG352" s="191">
        <f>IF(N352="zákl. přenesená",J352,0)</f>
        <v>0</v>
      </c>
      <c r="BH352" s="191">
        <f>IF(N352="sníž. přenesená",J352,0)</f>
        <v>0</v>
      </c>
      <c r="BI352" s="191">
        <f>IF(N352="nulová",J352,0)</f>
        <v>0</v>
      </c>
      <c r="BJ352" s="18" t="s">
        <v>80</v>
      </c>
      <c r="BK352" s="191">
        <f>ROUND(I352*H352,2)</f>
        <v>0</v>
      </c>
      <c r="BL352" s="18" t="s">
        <v>166</v>
      </c>
      <c r="BM352" s="190" t="s">
        <v>1068</v>
      </c>
    </row>
    <row r="353" spans="1:65" s="2" customFormat="1" ht="29.25">
      <c r="A353" s="35"/>
      <c r="B353" s="36"/>
      <c r="C353" s="37"/>
      <c r="D353" s="192" t="s">
        <v>168</v>
      </c>
      <c r="E353" s="37"/>
      <c r="F353" s="193" t="s">
        <v>493</v>
      </c>
      <c r="G353" s="37"/>
      <c r="H353" s="37"/>
      <c r="I353" s="194"/>
      <c r="J353" s="37"/>
      <c r="K353" s="37"/>
      <c r="L353" s="40"/>
      <c r="M353" s="195"/>
      <c r="N353" s="196"/>
      <c r="O353" s="65"/>
      <c r="P353" s="65"/>
      <c r="Q353" s="65"/>
      <c r="R353" s="65"/>
      <c r="S353" s="65"/>
      <c r="T353" s="66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168</v>
      </c>
      <c r="AU353" s="18" t="s">
        <v>82</v>
      </c>
    </row>
    <row r="354" spans="1:65" s="2" customFormat="1" ht="11.25">
      <c r="A354" s="35"/>
      <c r="B354" s="36"/>
      <c r="C354" s="37"/>
      <c r="D354" s="197" t="s">
        <v>170</v>
      </c>
      <c r="E354" s="37"/>
      <c r="F354" s="198" t="s">
        <v>494</v>
      </c>
      <c r="G354" s="37"/>
      <c r="H354" s="37"/>
      <c r="I354" s="194"/>
      <c r="J354" s="37"/>
      <c r="K354" s="37"/>
      <c r="L354" s="40"/>
      <c r="M354" s="195"/>
      <c r="N354" s="196"/>
      <c r="O354" s="65"/>
      <c r="P354" s="65"/>
      <c r="Q354" s="65"/>
      <c r="R354" s="65"/>
      <c r="S354" s="65"/>
      <c r="T354" s="66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170</v>
      </c>
      <c r="AU354" s="18" t="s">
        <v>82</v>
      </c>
    </row>
    <row r="355" spans="1:65" s="2" customFormat="1" ht="24.2" customHeight="1">
      <c r="A355" s="35"/>
      <c r="B355" s="36"/>
      <c r="C355" s="179" t="s">
        <v>555</v>
      </c>
      <c r="D355" s="179" t="s">
        <v>161</v>
      </c>
      <c r="E355" s="180" t="s">
        <v>496</v>
      </c>
      <c r="F355" s="181" t="s">
        <v>497</v>
      </c>
      <c r="G355" s="182" t="s">
        <v>222</v>
      </c>
      <c r="H355" s="183">
        <v>369.654</v>
      </c>
      <c r="I355" s="184"/>
      <c r="J355" s="185">
        <f>ROUND(I355*H355,2)</f>
        <v>0</v>
      </c>
      <c r="K355" s="181" t="s">
        <v>165</v>
      </c>
      <c r="L355" s="40"/>
      <c r="M355" s="186" t="s">
        <v>19</v>
      </c>
      <c r="N355" s="187" t="s">
        <v>44</v>
      </c>
      <c r="O355" s="65"/>
      <c r="P355" s="188">
        <f>O355*H355</f>
        <v>0</v>
      </c>
      <c r="Q355" s="188">
        <v>0</v>
      </c>
      <c r="R355" s="188">
        <f>Q355*H355</f>
        <v>0</v>
      </c>
      <c r="S355" s="188">
        <v>0</v>
      </c>
      <c r="T355" s="189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90" t="s">
        <v>166</v>
      </c>
      <c r="AT355" s="190" t="s">
        <v>161</v>
      </c>
      <c r="AU355" s="190" t="s">
        <v>82</v>
      </c>
      <c r="AY355" s="18" t="s">
        <v>159</v>
      </c>
      <c r="BE355" s="191">
        <f>IF(N355="základní",J355,0)</f>
        <v>0</v>
      </c>
      <c r="BF355" s="191">
        <f>IF(N355="snížená",J355,0)</f>
        <v>0</v>
      </c>
      <c r="BG355" s="191">
        <f>IF(N355="zákl. přenesená",J355,0)</f>
        <v>0</v>
      </c>
      <c r="BH355" s="191">
        <f>IF(N355="sníž. přenesená",J355,0)</f>
        <v>0</v>
      </c>
      <c r="BI355" s="191">
        <f>IF(N355="nulová",J355,0)</f>
        <v>0</v>
      </c>
      <c r="BJ355" s="18" t="s">
        <v>80</v>
      </c>
      <c r="BK355" s="191">
        <f>ROUND(I355*H355,2)</f>
        <v>0</v>
      </c>
      <c r="BL355" s="18" t="s">
        <v>166</v>
      </c>
      <c r="BM355" s="190" t="s">
        <v>1069</v>
      </c>
    </row>
    <row r="356" spans="1:65" s="2" customFormat="1" ht="29.25">
      <c r="A356" s="35"/>
      <c r="B356" s="36"/>
      <c r="C356" s="37"/>
      <c r="D356" s="192" t="s">
        <v>168</v>
      </c>
      <c r="E356" s="37"/>
      <c r="F356" s="193" t="s">
        <v>499</v>
      </c>
      <c r="G356" s="37"/>
      <c r="H356" s="37"/>
      <c r="I356" s="194"/>
      <c r="J356" s="37"/>
      <c r="K356" s="37"/>
      <c r="L356" s="40"/>
      <c r="M356" s="195"/>
      <c r="N356" s="196"/>
      <c r="O356" s="65"/>
      <c r="P356" s="65"/>
      <c r="Q356" s="65"/>
      <c r="R356" s="65"/>
      <c r="S356" s="65"/>
      <c r="T356" s="66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168</v>
      </c>
      <c r="AU356" s="18" t="s">
        <v>82</v>
      </c>
    </row>
    <row r="357" spans="1:65" s="2" customFormat="1" ht="11.25">
      <c r="A357" s="35"/>
      <c r="B357" s="36"/>
      <c r="C357" s="37"/>
      <c r="D357" s="197" t="s">
        <v>170</v>
      </c>
      <c r="E357" s="37"/>
      <c r="F357" s="198" t="s">
        <v>500</v>
      </c>
      <c r="G357" s="37"/>
      <c r="H357" s="37"/>
      <c r="I357" s="194"/>
      <c r="J357" s="37"/>
      <c r="K357" s="37"/>
      <c r="L357" s="40"/>
      <c r="M357" s="195"/>
      <c r="N357" s="196"/>
      <c r="O357" s="65"/>
      <c r="P357" s="65"/>
      <c r="Q357" s="65"/>
      <c r="R357" s="65"/>
      <c r="S357" s="65"/>
      <c r="T357" s="66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170</v>
      </c>
      <c r="AU357" s="18" t="s">
        <v>82</v>
      </c>
    </row>
    <row r="358" spans="1:65" s="13" customFormat="1" ht="11.25">
      <c r="B358" s="199"/>
      <c r="C358" s="200"/>
      <c r="D358" s="192" t="s">
        <v>172</v>
      </c>
      <c r="E358" s="201" t="s">
        <v>19</v>
      </c>
      <c r="F358" s="202" t="s">
        <v>501</v>
      </c>
      <c r="G358" s="200"/>
      <c r="H358" s="201" t="s">
        <v>19</v>
      </c>
      <c r="I358" s="203"/>
      <c r="J358" s="200"/>
      <c r="K358" s="200"/>
      <c r="L358" s="204"/>
      <c r="M358" s="205"/>
      <c r="N358" s="206"/>
      <c r="O358" s="206"/>
      <c r="P358" s="206"/>
      <c r="Q358" s="206"/>
      <c r="R358" s="206"/>
      <c r="S358" s="206"/>
      <c r="T358" s="207"/>
      <c r="AT358" s="208" t="s">
        <v>172</v>
      </c>
      <c r="AU358" s="208" t="s">
        <v>82</v>
      </c>
      <c r="AV358" s="13" t="s">
        <v>80</v>
      </c>
      <c r="AW358" s="13" t="s">
        <v>35</v>
      </c>
      <c r="AX358" s="13" t="s">
        <v>73</v>
      </c>
      <c r="AY358" s="208" t="s">
        <v>159</v>
      </c>
    </row>
    <row r="359" spans="1:65" s="14" customFormat="1" ht="11.25">
      <c r="B359" s="209"/>
      <c r="C359" s="210"/>
      <c r="D359" s="192" t="s">
        <v>172</v>
      </c>
      <c r="E359" s="211" t="s">
        <v>19</v>
      </c>
      <c r="F359" s="212" t="s">
        <v>992</v>
      </c>
      <c r="G359" s="210"/>
      <c r="H359" s="213">
        <v>369.654</v>
      </c>
      <c r="I359" s="214"/>
      <c r="J359" s="210"/>
      <c r="K359" s="210"/>
      <c r="L359" s="215"/>
      <c r="M359" s="216"/>
      <c r="N359" s="217"/>
      <c r="O359" s="217"/>
      <c r="P359" s="217"/>
      <c r="Q359" s="217"/>
      <c r="R359" s="217"/>
      <c r="S359" s="217"/>
      <c r="T359" s="218"/>
      <c r="AT359" s="219" t="s">
        <v>172</v>
      </c>
      <c r="AU359" s="219" t="s">
        <v>82</v>
      </c>
      <c r="AV359" s="14" t="s">
        <v>82</v>
      </c>
      <c r="AW359" s="14" t="s">
        <v>35</v>
      </c>
      <c r="AX359" s="14" t="s">
        <v>73</v>
      </c>
      <c r="AY359" s="219" t="s">
        <v>159</v>
      </c>
    </row>
    <row r="360" spans="1:65" s="15" customFormat="1" ht="11.25">
      <c r="B360" s="220"/>
      <c r="C360" s="221"/>
      <c r="D360" s="192" t="s">
        <v>172</v>
      </c>
      <c r="E360" s="222" t="s">
        <v>19</v>
      </c>
      <c r="F360" s="223" t="s">
        <v>175</v>
      </c>
      <c r="G360" s="221"/>
      <c r="H360" s="224">
        <v>369.654</v>
      </c>
      <c r="I360" s="225"/>
      <c r="J360" s="221"/>
      <c r="K360" s="221"/>
      <c r="L360" s="226"/>
      <c r="M360" s="227"/>
      <c r="N360" s="228"/>
      <c r="O360" s="228"/>
      <c r="P360" s="228"/>
      <c r="Q360" s="228"/>
      <c r="R360" s="228"/>
      <c r="S360" s="228"/>
      <c r="T360" s="229"/>
      <c r="AT360" s="230" t="s">
        <v>172</v>
      </c>
      <c r="AU360" s="230" t="s">
        <v>82</v>
      </c>
      <c r="AV360" s="15" t="s">
        <v>166</v>
      </c>
      <c r="AW360" s="15" t="s">
        <v>35</v>
      </c>
      <c r="AX360" s="15" t="s">
        <v>80</v>
      </c>
      <c r="AY360" s="230" t="s">
        <v>159</v>
      </c>
    </row>
    <row r="361" spans="1:65" s="2" customFormat="1" ht="16.5" customHeight="1">
      <c r="A361" s="35"/>
      <c r="B361" s="36"/>
      <c r="C361" s="179" t="s">
        <v>560</v>
      </c>
      <c r="D361" s="179" t="s">
        <v>161</v>
      </c>
      <c r="E361" s="180" t="s">
        <v>504</v>
      </c>
      <c r="F361" s="181" t="s">
        <v>505</v>
      </c>
      <c r="G361" s="182" t="s">
        <v>222</v>
      </c>
      <c r="H361" s="183">
        <v>32.613</v>
      </c>
      <c r="I361" s="184"/>
      <c r="J361" s="185">
        <f>ROUND(I361*H361,2)</f>
        <v>0</v>
      </c>
      <c r="K361" s="181" t="s">
        <v>165</v>
      </c>
      <c r="L361" s="40"/>
      <c r="M361" s="186" t="s">
        <v>19</v>
      </c>
      <c r="N361" s="187" t="s">
        <v>44</v>
      </c>
      <c r="O361" s="65"/>
      <c r="P361" s="188">
        <f>O361*H361</f>
        <v>0</v>
      </c>
      <c r="Q361" s="188">
        <v>0</v>
      </c>
      <c r="R361" s="188">
        <f>Q361*H361</f>
        <v>0</v>
      </c>
      <c r="S361" s="188">
        <v>0</v>
      </c>
      <c r="T361" s="189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90" t="s">
        <v>166</v>
      </c>
      <c r="AT361" s="190" t="s">
        <v>161</v>
      </c>
      <c r="AU361" s="190" t="s">
        <v>82</v>
      </c>
      <c r="AY361" s="18" t="s">
        <v>159</v>
      </c>
      <c r="BE361" s="191">
        <f>IF(N361="základní",J361,0)</f>
        <v>0</v>
      </c>
      <c r="BF361" s="191">
        <f>IF(N361="snížená",J361,0)</f>
        <v>0</v>
      </c>
      <c r="BG361" s="191">
        <f>IF(N361="zákl. přenesená",J361,0)</f>
        <v>0</v>
      </c>
      <c r="BH361" s="191">
        <f>IF(N361="sníž. přenesená",J361,0)</f>
        <v>0</v>
      </c>
      <c r="BI361" s="191">
        <f>IF(N361="nulová",J361,0)</f>
        <v>0</v>
      </c>
      <c r="BJ361" s="18" t="s">
        <v>80</v>
      </c>
      <c r="BK361" s="191">
        <f>ROUND(I361*H361,2)</f>
        <v>0</v>
      </c>
      <c r="BL361" s="18" t="s">
        <v>166</v>
      </c>
      <c r="BM361" s="190" t="s">
        <v>1070</v>
      </c>
    </row>
    <row r="362" spans="1:65" s="2" customFormat="1" ht="29.25">
      <c r="A362" s="35"/>
      <c r="B362" s="36"/>
      <c r="C362" s="37"/>
      <c r="D362" s="192" t="s">
        <v>168</v>
      </c>
      <c r="E362" s="37"/>
      <c r="F362" s="193" t="s">
        <v>507</v>
      </c>
      <c r="G362" s="37"/>
      <c r="H362" s="37"/>
      <c r="I362" s="194"/>
      <c r="J362" s="37"/>
      <c r="K362" s="37"/>
      <c r="L362" s="40"/>
      <c r="M362" s="195"/>
      <c r="N362" s="196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168</v>
      </c>
      <c r="AU362" s="18" t="s">
        <v>82</v>
      </c>
    </row>
    <row r="363" spans="1:65" s="2" customFormat="1" ht="11.25">
      <c r="A363" s="35"/>
      <c r="B363" s="36"/>
      <c r="C363" s="37"/>
      <c r="D363" s="197" t="s">
        <v>170</v>
      </c>
      <c r="E363" s="37"/>
      <c r="F363" s="198" t="s">
        <v>508</v>
      </c>
      <c r="G363" s="37"/>
      <c r="H363" s="37"/>
      <c r="I363" s="194"/>
      <c r="J363" s="37"/>
      <c r="K363" s="37"/>
      <c r="L363" s="40"/>
      <c r="M363" s="195"/>
      <c r="N363" s="196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170</v>
      </c>
      <c r="AU363" s="18" t="s">
        <v>82</v>
      </c>
    </row>
    <row r="364" spans="1:65" s="2" customFormat="1" ht="16.5" customHeight="1">
      <c r="A364" s="35"/>
      <c r="B364" s="36"/>
      <c r="C364" s="179" t="s">
        <v>565</v>
      </c>
      <c r="D364" s="179" t="s">
        <v>161</v>
      </c>
      <c r="E364" s="180" t="s">
        <v>1071</v>
      </c>
      <c r="F364" s="181" t="s">
        <v>1072</v>
      </c>
      <c r="G364" s="182" t="s">
        <v>222</v>
      </c>
      <c r="H364" s="183">
        <v>32.613</v>
      </c>
      <c r="I364" s="184"/>
      <c r="J364" s="185">
        <f>ROUND(I364*H364,2)</f>
        <v>0</v>
      </c>
      <c r="K364" s="181" t="s">
        <v>165</v>
      </c>
      <c r="L364" s="40"/>
      <c r="M364" s="186" t="s">
        <v>19</v>
      </c>
      <c r="N364" s="187" t="s">
        <v>44</v>
      </c>
      <c r="O364" s="65"/>
      <c r="P364" s="188">
        <f>O364*H364</f>
        <v>0</v>
      </c>
      <c r="Q364" s="188">
        <v>0</v>
      </c>
      <c r="R364" s="188">
        <f>Q364*H364</f>
        <v>0</v>
      </c>
      <c r="S364" s="188">
        <v>0</v>
      </c>
      <c r="T364" s="189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90" t="s">
        <v>166</v>
      </c>
      <c r="AT364" s="190" t="s">
        <v>161</v>
      </c>
      <c r="AU364" s="190" t="s">
        <v>82</v>
      </c>
      <c r="AY364" s="18" t="s">
        <v>159</v>
      </c>
      <c r="BE364" s="191">
        <f>IF(N364="základní",J364,0)</f>
        <v>0</v>
      </c>
      <c r="BF364" s="191">
        <f>IF(N364="snížená",J364,0)</f>
        <v>0</v>
      </c>
      <c r="BG364" s="191">
        <f>IF(N364="zákl. přenesená",J364,0)</f>
        <v>0</v>
      </c>
      <c r="BH364" s="191">
        <f>IF(N364="sníž. přenesená",J364,0)</f>
        <v>0</v>
      </c>
      <c r="BI364" s="191">
        <f>IF(N364="nulová",J364,0)</f>
        <v>0</v>
      </c>
      <c r="BJ364" s="18" t="s">
        <v>80</v>
      </c>
      <c r="BK364" s="191">
        <f>ROUND(I364*H364,2)</f>
        <v>0</v>
      </c>
      <c r="BL364" s="18" t="s">
        <v>166</v>
      </c>
      <c r="BM364" s="190" t="s">
        <v>1073</v>
      </c>
    </row>
    <row r="365" spans="1:65" s="2" customFormat="1" ht="39">
      <c r="A365" s="35"/>
      <c r="B365" s="36"/>
      <c r="C365" s="37"/>
      <c r="D365" s="192" t="s">
        <v>168</v>
      </c>
      <c r="E365" s="37"/>
      <c r="F365" s="193" t="s">
        <v>1074</v>
      </c>
      <c r="G365" s="37"/>
      <c r="H365" s="37"/>
      <c r="I365" s="194"/>
      <c r="J365" s="37"/>
      <c r="K365" s="37"/>
      <c r="L365" s="40"/>
      <c r="M365" s="195"/>
      <c r="N365" s="196"/>
      <c r="O365" s="65"/>
      <c r="P365" s="65"/>
      <c r="Q365" s="65"/>
      <c r="R365" s="65"/>
      <c r="S365" s="65"/>
      <c r="T365" s="66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168</v>
      </c>
      <c r="AU365" s="18" t="s">
        <v>82</v>
      </c>
    </row>
    <row r="366" spans="1:65" s="2" customFormat="1" ht="11.25">
      <c r="A366" s="35"/>
      <c r="B366" s="36"/>
      <c r="C366" s="37"/>
      <c r="D366" s="197" t="s">
        <v>170</v>
      </c>
      <c r="E366" s="37"/>
      <c r="F366" s="198" t="s">
        <v>1075</v>
      </c>
      <c r="G366" s="37"/>
      <c r="H366" s="37"/>
      <c r="I366" s="194"/>
      <c r="J366" s="37"/>
      <c r="K366" s="37"/>
      <c r="L366" s="40"/>
      <c r="M366" s="195"/>
      <c r="N366" s="196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170</v>
      </c>
      <c r="AU366" s="18" t="s">
        <v>82</v>
      </c>
    </row>
    <row r="367" spans="1:65" s="2" customFormat="1" ht="24.2" customHeight="1">
      <c r="A367" s="35"/>
      <c r="B367" s="36"/>
      <c r="C367" s="179" t="s">
        <v>573</v>
      </c>
      <c r="D367" s="179" t="s">
        <v>161</v>
      </c>
      <c r="E367" s="180" t="s">
        <v>510</v>
      </c>
      <c r="F367" s="181" t="s">
        <v>511</v>
      </c>
      <c r="G367" s="182" t="s">
        <v>222</v>
      </c>
      <c r="H367" s="183">
        <v>32.613</v>
      </c>
      <c r="I367" s="184"/>
      <c r="J367" s="185">
        <f>ROUND(I367*H367,2)</f>
        <v>0</v>
      </c>
      <c r="K367" s="181" t="s">
        <v>165</v>
      </c>
      <c r="L367" s="40"/>
      <c r="M367" s="186" t="s">
        <v>19</v>
      </c>
      <c r="N367" s="187" t="s">
        <v>44</v>
      </c>
      <c r="O367" s="65"/>
      <c r="P367" s="188">
        <f>O367*H367</f>
        <v>0</v>
      </c>
      <c r="Q367" s="188">
        <v>0</v>
      </c>
      <c r="R367" s="188">
        <f>Q367*H367</f>
        <v>0</v>
      </c>
      <c r="S367" s="188">
        <v>0</v>
      </c>
      <c r="T367" s="189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90" t="s">
        <v>166</v>
      </c>
      <c r="AT367" s="190" t="s">
        <v>161</v>
      </c>
      <c r="AU367" s="190" t="s">
        <v>82</v>
      </c>
      <c r="AY367" s="18" t="s">
        <v>159</v>
      </c>
      <c r="BE367" s="191">
        <f>IF(N367="základní",J367,0)</f>
        <v>0</v>
      </c>
      <c r="BF367" s="191">
        <f>IF(N367="snížená",J367,0)</f>
        <v>0</v>
      </c>
      <c r="BG367" s="191">
        <f>IF(N367="zákl. přenesená",J367,0)</f>
        <v>0</v>
      </c>
      <c r="BH367" s="191">
        <f>IF(N367="sníž. přenesená",J367,0)</f>
        <v>0</v>
      </c>
      <c r="BI367" s="191">
        <f>IF(N367="nulová",J367,0)</f>
        <v>0</v>
      </c>
      <c r="BJ367" s="18" t="s">
        <v>80</v>
      </c>
      <c r="BK367" s="191">
        <f>ROUND(I367*H367,2)</f>
        <v>0</v>
      </c>
      <c r="BL367" s="18" t="s">
        <v>166</v>
      </c>
      <c r="BM367" s="190" t="s">
        <v>1076</v>
      </c>
    </row>
    <row r="368" spans="1:65" s="2" customFormat="1" ht="19.5">
      <c r="A368" s="35"/>
      <c r="B368" s="36"/>
      <c r="C368" s="37"/>
      <c r="D368" s="192" t="s">
        <v>168</v>
      </c>
      <c r="E368" s="37"/>
      <c r="F368" s="193" t="s">
        <v>513</v>
      </c>
      <c r="G368" s="37"/>
      <c r="H368" s="37"/>
      <c r="I368" s="194"/>
      <c r="J368" s="37"/>
      <c r="K368" s="37"/>
      <c r="L368" s="40"/>
      <c r="M368" s="195"/>
      <c r="N368" s="196"/>
      <c r="O368" s="65"/>
      <c r="P368" s="65"/>
      <c r="Q368" s="65"/>
      <c r="R368" s="65"/>
      <c r="S368" s="65"/>
      <c r="T368" s="66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168</v>
      </c>
      <c r="AU368" s="18" t="s">
        <v>82</v>
      </c>
    </row>
    <row r="369" spans="1:65" s="2" customFormat="1" ht="11.25">
      <c r="A369" s="35"/>
      <c r="B369" s="36"/>
      <c r="C369" s="37"/>
      <c r="D369" s="197" t="s">
        <v>170</v>
      </c>
      <c r="E369" s="37"/>
      <c r="F369" s="198" t="s">
        <v>514</v>
      </c>
      <c r="G369" s="37"/>
      <c r="H369" s="37"/>
      <c r="I369" s="194"/>
      <c r="J369" s="37"/>
      <c r="K369" s="37"/>
      <c r="L369" s="40"/>
      <c r="M369" s="195"/>
      <c r="N369" s="196"/>
      <c r="O369" s="65"/>
      <c r="P369" s="65"/>
      <c r="Q369" s="65"/>
      <c r="R369" s="65"/>
      <c r="S369" s="65"/>
      <c r="T369" s="66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170</v>
      </c>
      <c r="AU369" s="18" t="s">
        <v>82</v>
      </c>
    </row>
    <row r="370" spans="1:65" s="2" customFormat="1" ht="16.5" customHeight="1">
      <c r="A370" s="35"/>
      <c r="B370" s="36"/>
      <c r="C370" s="179" t="s">
        <v>891</v>
      </c>
      <c r="D370" s="179" t="s">
        <v>161</v>
      </c>
      <c r="E370" s="180" t="s">
        <v>516</v>
      </c>
      <c r="F370" s="181" t="s">
        <v>517</v>
      </c>
      <c r="G370" s="182" t="s">
        <v>222</v>
      </c>
      <c r="H370" s="183">
        <v>326.13</v>
      </c>
      <c r="I370" s="184"/>
      <c r="J370" s="185">
        <f>ROUND(I370*H370,2)</f>
        <v>0</v>
      </c>
      <c r="K370" s="181" t="s">
        <v>165</v>
      </c>
      <c r="L370" s="40"/>
      <c r="M370" s="186" t="s">
        <v>19</v>
      </c>
      <c r="N370" s="187" t="s">
        <v>44</v>
      </c>
      <c r="O370" s="65"/>
      <c r="P370" s="188">
        <f>O370*H370</f>
        <v>0</v>
      </c>
      <c r="Q370" s="188">
        <v>0</v>
      </c>
      <c r="R370" s="188">
        <f>Q370*H370</f>
        <v>0</v>
      </c>
      <c r="S370" s="188">
        <v>0</v>
      </c>
      <c r="T370" s="189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90" t="s">
        <v>166</v>
      </c>
      <c r="AT370" s="190" t="s">
        <v>161</v>
      </c>
      <c r="AU370" s="190" t="s">
        <v>82</v>
      </c>
      <c r="AY370" s="18" t="s">
        <v>159</v>
      </c>
      <c r="BE370" s="191">
        <f>IF(N370="základní",J370,0)</f>
        <v>0</v>
      </c>
      <c r="BF370" s="191">
        <f>IF(N370="snížená",J370,0)</f>
        <v>0</v>
      </c>
      <c r="BG370" s="191">
        <f>IF(N370="zákl. přenesená",J370,0)</f>
        <v>0</v>
      </c>
      <c r="BH370" s="191">
        <f>IF(N370="sníž. přenesená",J370,0)</f>
        <v>0</v>
      </c>
      <c r="BI370" s="191">
        <f>IF(N370="nulová",J370,0)</f>
        <v>0</v>
      </c>
      <c r="BJ370" s="18" t="s">
        <v>80</v>
      </c>
      <c r="BK370" s="191">
        <f>ROUND(I370*H370,2)</f>
        <v>0</v>
      </c>
      <c r="BL370" s="18" t="s">
        <v>166</v>
      </c>
      <c r="BM370" s="190" t="s">
        <v>1077</v>
      </c>
    </row>
    <row r="371" spans="1:65" s="2" customFormat="1" ht="29.25">
      <c r="A371" s="35"/>
      <c r="B371" s="36"/>
      <c r="C371" s="37"/>
      <c r="D371" s="192" t="s">
        <v>168</v>
      </c>
      <c r="E371" s="37"/>
      <c r="F371" s="193" t="s">
        <v>519</v>
      </c>
      <c r="G371" s="37"/>
      <c r="H371" s="37"/>
      <c r="I371" s="194"/>
      <c r="J371" s="37"/>
      <c r="K371" s="37"/>
      <c r="L371" s="40"/>
      <c r="M371" s="195"/>
      <c r="N371" s="196"/>
      <c r="O371" s="65"/>
      <c r="P371" s="65"/>
      <c r="Q371" s="65"/>
      <c r="R371" s="65"/>
      <c r="S371" s="65"/>
      <c r="T371" s="66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168</v>
      </c>
      <c r="AU371" s="18" t="s">
        <v>82</v>
      </c>
    </row>
    <row r="372" spans="1:65" s="2" customFormat="1" ht="11.25">
      <c r="A372" s="35"/>
      <c r="B372" s="36"/>
      <c r="C372" s="37"/>
      <c r="D372" s="197" t="s">
        <v>170</v>
      </c>
      <c r="E372" s="37"/>
      <c r="F372" s="198" t="s">
        <v>520</v>
      </c>
      <c r="G372" s="37"/>
      <c r="H372" s="37"/>
      <c r="I372" s="194"/>
      <c r="J372" s="37"/>
      <c r="K372" s="37"/>
      <c r="L372" s="40"/>
      <c r="M372" s="195"/>
      <c r="N372" s="196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170</v>
      </c>
      <c r="AU372" s="18" t="s">
        <v>82</v>
      </c>
    </row>
    <row r="373" spans="1:65" s="14" customFormat="1" ht="11.25">
      <c r="B373" s="209"/>
      <c r="C373" s="210"/>
      <c r="D373" s="192" t="s">
        <v>172</v>
      </c>
      <c r="E373" s="210"/>
      <c r="F373" s="212" t="s">
        <v>1078</v>
      </c>
      <c r="G373" s="210"/>
      <c r="H373" s="213">
        <v>326.13</v>
      </c>
      <c r="I373" s="214"/>
      <c r="J373" s="210"/>
      <c r="K373" s="210"/>
      <c r="L373" s="215"/>
      <c r="M373" s="216"/>
      <c r="N373" s="217"/>
      <c r="O373" s="217"/>
      <c r="P373" s="217"/>
      <c r="Q373" s="217"/>
      <c r="R373" s="217"/>
      <c r="S373" s="217"/>
      <c r="T373" s="218"/>
      <c r="AT373" s="219" t="s">
        <v>172</v>
      </c>
      <c r="AU373" s="219" t="s">
        <v>82</v>
      </c>
      <c r="AV373" s="14" t="s">
        <v>82</v>
      </c>
      <c r="AW373" s="14" t="s">
        <v>4</v>
      </c>
      <c r="AX373" s="14" t="s">
        <v>80</v>
      </c>
      <c r="AY373" s="219" t="s">
        <v>159</v>
      </c>
    </row>
    <row r="374" spans="1:65" s="2" customFormat="1" ht="16.5" customHeight="1">
      <c r="A374" s="35"/>
      <c r="B374" s="36"/>
      <c r="C374" s="179" t="s">
        <v>893</v>
      </c>
      <c r="D374" s="179" t="s">
        <v>161</v>
      </c>
      <c r="E374" s="180" t="s">
        <v>524</v>
      </c>
      <c r="F374" s="181" t="s">
        <v>525</v>
      </c>
      <c r="G374" s="182" t="s">
        <v>222</v>
      </c>
      <c r="H374" s="183">
        <v>32.613</v>
      </c>
      <c r="I374" s="184"/>
      <c r="J374" s="185">
        <f>ROUND(I374*H374,2)</f>
        <v>0</v>
      </c>
      <c r="K374" s="181" t="s">
        <v>165</v>
      </c>
      <c r="L374" s="40"/>
      <c r="M374" s="186" t="s">
        <v>19</v>
      </c>
      <c r="N374" s="187" t="s">
        <v>44</v>
      </c>
      <c r="O374" s="65"/>
      <c r="P374" s="188">
        <f>O374*H374</f>
        <v>0</v>
      </c>
      <c r="Q374" s="188">
        <v>0</v>
      </c>
      <c r="R374" s="188">
        <f>Q374*H374</f>
        <v>0</v>
      </c>
      <c r="S374" s="188">
        <v>0</v>
      </c>
      <c r="T374" s="189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90" t="s">
        <v>166</v>
      </c>
      <c r="AT374" s="190" t="s">
        <v>161</v>
      </c>
      <c r="AU374" s="190" t="s">
        <v>82</v>
      </c>
      <c r="AY374" s="18" t="s">
        <v>159</v>
      </c>
      <c r="BE374" s="191">
        <f>IF(N374="základní",J374,0)</f>
        <v>0</v>
      </c>
      <c r="BF374" s="191">
        <f>IF(N374="snížená",J374,0)</f>
        <v>0</v>
      </c>
      <c r="BG374" s="191">
        <f>IF(N374="zákl. přenesená",J374,0)</f>
        <v>0</v>
      </c>
      <c r="BH374" s="191">
        <f>IF(N374="sníž. přenesená",J374,0)</f>
        <v>0</v>
      </c>
      <c r="BI374" s="191">
        <f>IF(N374="nulová",J374,0)</f>
        <v>0</v>
      </c>
      <c r="BJ374" s="18" t="s">
        <v>80</v>
      </c>
      <c r="BK374" s="191">
        <f>ROUND(I374*H374,2)</f>
        <v>0</v>
      </c>
      <c r="BL374" s="18" t="s">
        <v>166</v>
      </c>
      <c r="BM374" s="190" t="s">
        <v>1079</v>
      </c>
    </row>
    <row r="375" spans="1:65" s="2" customFormat="1" ht="19.5">
      <c r="A375" s="35"/>
      <c r="B375" s="36"/>
      <c r="C375" s="37"/>
      <c r="D375" s="192" t="s">
        <v>168</v>
      </c>
      <c r="E375" s="37"/>
      <c r="F375" s="193" t="s">
        <v>527</v>
      </c>
      <c r="G375" s="37"/>
      <c r="H375" s="37"/>
      <c r="I375" s="194"/>
      <c r="J375" s="37"/>
      <c r="K375" s="37"/>
      <c r="L375" s="40"/>
      <c r="M375" s="195"/>
      <c r="N375" s="196"/>
      <c r="O375" s="65"/>
      <c r="P375" s="65"/>
      <c r="Q375" s="65"/>
      <c r="R375" s="65"/>
      <c r="S375" s="65"/>
      <c r="T375" s="66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168</v>
      </c>
      <c r="AU375" s="18" t="s">
        <v>82</v>
      </c>
    </row>
    <row r="376" spans="1:65" s="2" customFormat="1" ht="11.25">
      <c r="A376" s="35"/>
      <c r="B376" s="36"/>
      <c r="C376" s="37"/>
      <c r="D376" s="197" t="s">
        <v>170</v>
      </c>
      <c r="E376" s="37"/>
      <c r="F376" s="198" t="s">
        <v>528</v>
      </c>
      <c r="G376" s="37"/>
      <c r="H376" s="37"/>
      <c r="I376" s="194"/>
      <c r="J376" s="37"/>
      <c r="K376" s="37"/>
      <c r="L376" s="40"/>
      <c r="M376" s="195"/>
      <c r="N376" s="196"/>
      <c r="O376" s="65"/>
      <c r="P376" s="65"/>
      <c r="Q376" s="65"/>
      <c r="R376" s="65"/>
      <c r="S376" s="65"/>
      <c r="T376" s="66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170</v>
      </c>
      <c r="AU376" s="18" t="s">
        <v>82</v>
      </c>
    </row>
    <row r="377" spans="1:65" s="2" customFormat="1" ht="16.5" customHeight="1">
      <c r="A377" s="35"/>
      <c r="B377" s="36"/>
      <c r="C377" s="179" t="s">
        <v>903</v>
      </c>
      <c r="D377" s="179" t="s">
        <v>161</v>
      </c>
      <c r="E377" s="180" t="s">
        <v>530</v>
      </c>
      <c r="F377" s="181" t="s">
        <v>531</v>
      </c>
      <c r="G377" s="182" t="s">
        <v>222</v>
      </c>
      <c r="H377" s="183">
        <v>32.613</v>
      </c>
      <c r="I377" s="184"/>
      <c r="J377" s="185">
        <f>ROUND(I377*H377,2)</f>
        <v>0</v>
      </c>
      <c r="K377" s="181" t="s">
        <v>165</v>
      </c>
      <c r="L377" s="40"/>
      <c r="M377" s="186" t="s">
        <v>19</v>
      </c>
      <c r="N377" s="187" t="s">
        <v>44</v>
      </c>
      <c r="O377" s="65"/>
      <c r="P377" s="188">
        <f>O377*H377</f>
        <v>0</v>
      </c>
      <c r="Q377" s="188">
        <v>0</v>
      </c>
      <c r="R377" s="188">
        <f>Q377*H377</f>
        <v>0</v>
      </c>
      <c r="S377" s="188">
        <v>0</v>
      </c>
      <c r="T377" s="189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90" t="s">
        <v>166</v>
      </c>
      <c r="AT377" s="190" t="s">
        <v>161</v>
      </c>
      <c r="AU377" s="190" t="s">
        <v>82</v>
      </c>
      <c r="AY377" s="18" t="s">
        <v>159</v>
      </c>
      <c r="BE377" s="191">
        <f>IF(N377="základní",J377,0)</f>
        <v>0</v>
      </c>
      <c r="BF377" s="191">
        <f>IF(N377="snížená",J377,0)</f>
        <v>0</v>
      </c>
      <c r="BG377" s="191">
        <f>IF(N377="zákl. přenesená",J377,0)</f>
        <v>0</v>
      </c>
      <c r="BH377" s="191">
        <f>IF(N377="sníž. přenesená",J377,0)</f>
        <v>0</v>
      </c>
      <c r="BI377" s="191">
        <f>IF(N377="nulová",J377,0)</f>
        <v>0</v>
      </c>
      <c r="BJ377" s="18" t="s">
        <v>80</v>
      </c>
      <c r="BK377" s="191">
        <f>ROUND(I377*H377,2)</f>
        <v>0</v>
      </c>
      <c r="BL377" s="18" t="s">
        <v>166</v>
      </c>
      <c r="BM377" s="190" t="s">
        <v>1080</v>
      </c>
    </row>
    <row r="378" spans="1:65" s="2" customFormat="1" ht="19.5">
      <c r="A378" s="35"/>
      <c r="B378" s="36"/>
      <c r="C378" s="37"/>
      <c r="D378" s="192" t="s">
        <v>168</v>
      </c>
      <c r="E378" s="37"/>
      <c r="F378" s="193" t="s">
        <v>533</v>
      </c>
      <c r="G378" s="37"/>
      <c r="H378" s="37"/>
      <c r="I378" s="194"/>
      <c r="J378" s="37"/>
      <c r="K378" s="37"/>
      <c r="L378" s="40"/>
      <c r="M378" s="195"/>
      <c r="N378" s="196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168</v>
      </c>
      <c r="AU378" s="18" t="s">
        <v>82</v>
      </c>
    </row>
    <row r="379" spans="1:65" s="2" customFormat="1" ht="11.25">
      <c r="A379" s="35"/>
      <c r="B379" s="36"/>
      <c r="C379" s="37"/>
      <c r="D379" s="197" t="s">
        <v>170</v>
      </c>
      <c r="E379" s="37"/>
      <c r="F379" s="198" t="s">
        <v>534</v>
      </c>
      <c r="G379" s="37"/>
      <c r="H379" s="37"/>
      <c r="I379" s="194"/>
      <c r="J379" s="37"/>
      <c r="K379" s="37"/>
      <c r="L379" s="40"/>
      <c r="M379" s="195"/>
      <c r="N379" s="196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170</v>
      </c>
      <c r="AU379" s="18" t="s">
        <v>82</v>
      </c>
    </row>
    <row r="380" spans="1:65" s="12" customFormat="1" ht="22.9" customHeight="1">
      <c r="B380" s="163"/>
      <c r="C380" s="164"/>
      <c r="D380" s="165" t="s">
        <v>72</v>
      </c>
      <c r="E380" s="177" t="s">
        <v>535</v>
      </c>
      <c r="F380" s="177" t="s">
        <v>536</v>
      </c>
      <c r="G380" s="164"/>
      <c r="H380" s="164"/>
      <c r="I380" s="167"/>
      <c r="J380" s="178">
        <f>BK380</f>
        <v>0</v>
      </c>
      <c r="K380" s="164"/>
      <c r="L380" s="169"/>
      <c r="M380" s="170"/>
      <c r="N380" s="171"/>
      <c r="O380" s="171"/>
      <c r="P380" s="172">
        <f>SUM(P381:P383)</f>
        <v>0</v>
      </c>
      <c r="Q380" s="171"/>
      <c r="R380" s="172">
        <f>SUM(R381:R383)</f>
        <v>0</v>
      </c>
      <c r="S380" s="171"/>
      <c r="T380" s="173">
        <f>SUM(T381:T383)</f>
        <v>0</v>
      </c>
      <c r="AR380" s="174" t="s">
        <v>80</v>
      </c>
      <c r="AT380" s="175" t="s">
        <v>72</v>
      </c>
      <c r="AU380" s="175" t="s">
        <v>80</v>
      </c>
      <c r="AY380" s="174" t="s">
        <v>159</v>
      </c>
      <c r="BK380" s="176">
        <f>SUM(BK381:BK383)</f>
        <v>0</v>
      </c>
    </row>
    <row r="381" spans="1:65" s="2" customFormat="1" ht="24.2" customHeight="1">
      <c r="A381" s="35"/>
      <c r="B381" s="36"/>
      <c r="C381" s="179" t="s">
        <v>905</v>
      </c>
      <c r="D381" s="179" t="s">
        <v>161</v>
      </c>
      <c r="E381" s="180" t="s">
        <v>538</v>
      </c>
      <c r="F381" s="181" t="s">
        <v>539</v>
      </c>
      <c r="G381" s="182" t="s">
        <v>222</v>
      </c>
      <c r="H381" s="183">
        <v>389.69499999999999</v>
      </c>
      <c r="I381" s="184"/>
      <c r="J381" s="185">
        <f>ROUND(I381*H381,2)</f>
        <v>0</v>
      </c>
      <c r="K381" s="181" t="s">
        <v>165</v>
      </c>
      <c r="L381" s="40"/>
      <c r="M381" s="186" t="s">
        <v>19</v>
      </c>
      <c r="N381" s="187" t="s">
        <v>44</v>
      </c>
      <c r="O381" s="65"/>
      <c r="P381" s="188">
        <f>O381*H381</f>
        <v>0</v>
      </c>
      <c r="Q381" s="188">
        <v>0</v>
      </c>
      <c r="R381" s="188">
        <f>Q381*H381</f>
        <v>0</v>
      </c>
      <c r="S381" s="188">
        <v>0</v>
      </c>
      <c r="T381" s="189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90" t="s">
        <v>166</v>
      </c>
      <c r="AT381" s="190" t="s">
        <v>161</v>
      </c>
      <c r="AU381" s="190" t="s">
        <v>82</v>
      </c>
      <c r="AY381" s="18" t="s">
        <v>159</v>
      </c>
      <c r="BE381" s="191">
        <f>IF(N381="základní",J381,0)</f>
        <v>0</v>
      </c>
      <c r="BF381" s="191">
        <f>IF(N381="snížená",J381,0)</f>
        <v>0</v>
      </c>
      <c r="BG381" s="191">
        <f>IF(N381="zákl. přenesená",J381,0)</f>
        <v>0</v>
      </c>
      <c r="BH381" s="191">
        <f>IF(N381="sníž. přenesená",J381,0)</f>
        <v>0</v>
      </c>
      <c r="BI381" s="191">
        <f>IF(N381="nulová",J381,0)</f>
        <v>0</v>
      </c>
      <c r="BJ381" s="18" t="s">
        <v>80</v>
      </c>
      <c r="BK381" s="191">
        <f>ROUND(I381*H381,2)</f>
        <v>0</v>
      </c>
      <c r="BL381" s="18" t="s">
        <v>166</v>
      </c>
      <c r="BM381" s="190" t="s">
        <v>1081</v>
      </c>
    </row>
    <row r="382" spans="1:65" s="2" customFormat="1" ht="19.5">
      <c r="A382" s="35"/>
      <c r="B382" s="36"/>
      <c r="C382" s="37"/>
      <c r="D382" s="192" t="s">
        <v>168</v>
      </c>
      <c r="E382" s="37"/>
      <c r="F382" s="193" t="s">
        <v>541</v>
      </c>
      <c r="G382" s="37"/>
      <c r="H382" s="37"/>
      <c r="I382" s="194"/>
      <c r="J382" s="37"/>
      <c r="K382" s="37"/>
      <c r="L382" s="40"/>
      <c r="M382" s="195"/>
      <c r="N382" s="196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168</v>
      </c>
      <c r="AU382" s="18" t="s">
        <v>82</v>
      </c>
    </row>
    <row r="383" spans="1:65" s="2" customFormat="1" ht="11.25">
      <c r="A383" s="35"/>
      <c r="B383" s="36"/>
      <c r="C383" s="37"/>
      <c r="D383" s="197" t="s">
        <v>170</v>
      </c>
      <c r="E383" s="37"/>
      <c r="F383" s="198" t="s">
        <v>542</v>
      </c>
      <c r="G383" s="37"/>
      <c r="H383" s="37"/>
      <c r="I383" s="194"/>
      <c r="J383" s="37"/>
      <c r="K383" s="37"/>
      <c r="L383" s="40"/>
      <c r="M383" s="195"/>
      <c r="N383" s="196"/>
      <c r="O383" s="65"/>
      <c r="P383" s="65"/>
      <c r="Q383" s="65"/>
      <c r="R383" s="65"/>
      <c r="S383" s="65"/>
      <c r="T383" s="66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170</v>
      </c>
      <c r="AU383" s="18" t="s">
        <v>82</v>
      </c>
    </row>
    <row r="384" spans="1:65" s="12" customFormat="1" ht="25.9" customHeight="1">
      <c r="B384" s="163"/>
      <c r="C384" s="164"/>
      <c r="D384" s="165" t="s">
        <v>72</v>
      </c>
      <c r="E384" s="166" t="s">
        <v>543</v>
      </c>
      <c r="F384" s="166" t="s">
        <v>544</v>
      </c>
      <c r="G384" s="164"/>
      <c r="H384" s="164"/>
      <c r="I384" s="167"/>
      <c r="J384" s="168">
        <f>BK384</f>
        <v>0</v>
      </c>
      <c r="K384" s="164"/>
      <c r="L384" s="169"/>
      <c r="M384" s="170"/>
      <c r="N384" s="171"/>
      <c r="O384" s="171"/>
      <c r="P384" s="172">
        <f>P385</f>
        <v>0</v>
      </c>
      <c r="Q384" s="171"/>
      <c r="R384" s="172">
        <f>R385</f>
        <v>0.11287</v>
      </c>
      <c r="S384" s="171"/>
      <c r="T384" s="173">
        <f>T385</f>
        <v>0</v>
      </c>
      <c r="AR384" s="174" t="s">
        <v>82</v>
      </c>
      <c r="AT384" s="175" t="s">
        <v>72</v>
      </c>
      <c r="AU384" s="175" t="s">
        <v>73</v>
      </c>
      <c r="AY384" s="174" t="s">
        <v>159</v>
      </c>
      <c r="BK384" s="176">
        <f>BK385</f>
        <v>0</v>
      </c>
    </row>
    <row r="385" spans="1:65" s="12" customFormat="1" ht="22.9" customHeight="1">
      <c r="B385" s="163"/>
      <c r="C385" s="164"/>
      <c r="D385" s="165" t="s">
        <v>72</v>
      </c>
      <c r="E385" s="177" t="s">
        <v>545</v>
      </c>
      <c r="F385" s="177" t="s">
        <v>546</v>
      </c>
      <c r="G385" s="164"/>
      <c r="H385" s="164"/>
      <c r="I385" s="167"/>
      <c r="J385" s="178">
        <f>BK385</f>
        <v>0</v>
      </c>
      <c r="K385" s="164"/>
      <c r="L385" s="169"/>
      <c r="M385" s="170"/>
      <c r="N385" s="171"/>
      <c r="O385" s="171"/>
      <c r="P385" s="172">
        <f>SUM(P386:P405)</f>
        <v>0</v>
      </c>
      <c r="Q385" s="171"/>
      <c r="R385" s="172">
        <f>SUM(R386:R405)</f>
        <v>0.11287</v>
      </c>
      <c r="S385" s="171"/>
      <c r="T385" s="173">
        <f>SUM(T386:T405)</f>
        <v>0</v>
      </c>
      <c r="AR385" s="174" t="s">
        <v>82</v>
      </c>
      <c r="AT385" s="175" t="s">
        <v>72</v>
      </c>
      <c r="AU385" s="175" t="s">
        <v>80</v>
      </c>
      <c r="AY385" s="174" t="s">
        <v>159</v>
      </c>
      <c r="BK385" s="176">
        <f>SUM(BK386:BK405)</f>
        <v>0</v>
      </c>
    </row>
    <row r="386" spans="1:65" s="2" customFormat="1" ht="24.2" customHeight="1">
      <c r="A386" s="35"/>
      <c r="B386" s="36"/>
      <c r="C386" s="179" t="s">
        <v>907</v>
      </c>
      <c r="D386" s="179" t="s">
        <v>161</v>
      </c>
      <c r="E386" s="180" t="s">
        <v>548</v>
      </c>
      <c r="F386" s="181" t="s">
        <v>549</v>
      </c>
      <c r="G386" s="182" t="s">
        <v>202</v>
      </c>
      <c r="H386" s="183">
        <v>235.505</v>
      </c>
      <c r="I386" s="184"/>
      <c r="J386" s="185">
        <f>ROUND(I386*H386,2)</f>
        <v>0</v>
      </c>
      <c r="K386" s="181" t="s">
        <v>165</v>
      </c>
      <c r="L386" s="40"/>
      <c r="M386" s="186" t="s">
        <v>19</v>
      </c>
      <c r="N386" s="187" t="s">
        <v>44</v>
      </c>
      <c r="O386" s="65"/>
      <c r="P386" s="188">
        <f>O386*H386</f>
        <v>0</v>
      </c>
      <c r="Q386" s="188">
        <v>0</v>
      </c>
      <c r="R386" s="188">
        <f>Q386*H386</f>
        <v>0</v>
      </c>
      <c r="S386" s="188">
        <v>0</v>
      </c>
      <c r="T386" s="189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90" t="s">
        <v>277</v>
      </c>
      <c r="AT386" s="190" t="s">
        <v>161</v>
      </c>
      <c r="AU386" s="190" t="s">
        <v>82</v>
      </c>
      <c r="AY386" s="18" t="s">
        <v>159</v>
      </c>
      <c r="BE386" s="191">
        <f>IF(N386="základní",J386,0)</f>
        <v>0</v>
      </c>
      <c r="BF386" s="191">
        <f>IF(N386="snížená",J386,0)</f>
        <v>0</v>
      </c>
      <c r="BG386" s="191">
        <f>IF(N386="zákl. přenesená",J386,0)</f>
        <v>0</v>
      </c>
      <c r="BH386" s="191">
        <f>IF(N386="sníž. přenesená",J386,0)</f>
        <v>0</v>
      </c>
      <c r="BI386" s="191">
        <f>IF(N386="nulová",J386,0)</f>
        <v>0</v>
      </c>
      <c r="BJ386" s="18" t="s">
        <v>80</v>
      </c>
      <c r="BK386" s="191">
        <f>ROUND(I386*H386,2)</f>
        <v>0</v>
      </c>
      <c r="BL386" s="18" t="s">
        <v>277</v>
      </c>
      <c r="BM386" s="190" t="s">
        <v>1082</v>
      </c>
    </row>
    <row r="387" spans="1:65" s="2" customFormat="1" ht="19.5">
      <c r="A387" s="35"/>
      <c r="B387" s="36"/>
      <c r="C387" s="37"/>
      <c r="D387" s="192" t="s">
        <v>168</v>
      </c>
      <c r="E387" s="37"/>
      <c r="F387" s="193" t="s">
        <v>551</v>
      </c>
      <c r="G387" s="37"/>
      <c r="H387" s="37"/>
      <c r="I387" s="194"/>
      <c r="J387" s="37"/>
      <c r="K387" s="37"/>
      <c r="L387" s="40"/>
      <c r="M387" s="195"/>
      <c r="N387" s="196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168</v>
      </c>
      <c r="AU387" s="18" t="s">
        <v>82</v>
      </c>
    </row>
    <row r="388" spans="1:65" s="2" customFormat="1" ht="11.25">
      <c r="A388" s="35"/>
      <c r="B388" s="36"/>
      <c r="C388" s="37"/>
      <c r="D388" s="197" t="s">
        <v>170</v>
      </c>
      <c r="E388" s="37"/>
      <c r="F388" s="198" t="s">
        <v>552</v>
      </c>
      <c r="G388" s="37"/>
      <c r="H388" s="37"/>
      <c r="I388" s="194"/>
      <c r="J388" s="37"/>
      <c r="K388" s="37"/>
      <c r="L388" s="40"/>
      <c r="M388" s="195"/>
      <c r="N388" s="196"/>
      <c r="O388" s="65"/>
      <c r="P388" s="65"/>
      <c r="Q388" s="65"/>
      <c r="R388" s="65"/>
      <c r="S388" s="65"/>
      <c r="T388" s="66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170</v>
      </c>
      <c r="AU388" s="18" t="s">
        <v>82</v>
      </c>
    </row>
    <row r="389" spans="1:65" s="13" customFormat="1" ht="11.25">
      <c r="B389" s="199"/>
      <c r="C389" s="200"/>
      <c r="D389" s="192" t="s">
        <v>172</v>
      </c>
      <c r="E389" s="201" t="s">
        <v>19</v>
      </c>
      <c r="F389" s="202" t="s">
        <v>926</v>
      </c>
      <c r="G389" s="200"/>
      <c r="H389" s="201" t="s">
        <v>19</v>
      </c>
      <c r="I389" s="203"/>
      <c r="J389" s="200"/>
      <c r="K389" s="200"/>
      <c r="L389" s="204"/>
      <c r="M389" s="205"/>
      <c r="N389" s="206"/>
      <c r="O389" s="206"/>
      <c r="P389" s="206"/>
      <c r="Q389" s="206"/>
      <c r="R389" s="206"/>
      <c r="S389" s="206"/>
      <c r="T389" s="207"/>
      <c r="AT389" s="208" t="s">
        <v>172</v>
      </c>
      <c r="AU389" s="208" t="s">
        <v>82</v>
      </c>
      <c r="AV389" s="13" t="s">
        <v>80</v>
      </c>
      <c r="AW389" s="13" t="s">
        <v>35</v>
      </c>
      <c r="AX389" s="13" t="s">
        <v>73</v>
      </c>
      <c r="AY389" s="208" t="s">
        <v>159</v>
      </c>
    </row>
    <row r="390" spans="1:65" s="14" customFormat="1" ht="11.25">
      <c r="B390" s="209"/>
      <c r="C390" s="210"/>
      <c r="D390" s="192" t="s">
        <v>172</v>
      </c>
      <c r="E390" s="211" t="s">
        <v>19</v>
      </c>
      <c r="F390" s="212" t="s">
        <v>1083</v>
      </c>
      <c r="G390" s="210"/>
      <c r="H390" s="213">
        <v>235.505</v>
      </c>
      <c r="I390" s="214"/>
      <c r="J390" s="210"/>
      <c r="K390" s="210"/>
      <c r="L390" s="215"/>
      <c r="M390" s="216"/>
      <c r="N390" s="217"/>
      <c r="O390" s="217"/>
      <c r="P390" s="217"/>
      <c r="Q390" s="217"/>
      <c r="R390" s="217"/>
      <c r="S390" s="217"/>
      <c r="T390" s="218"/>
      <c r="AT390" s="219" t="s">
        <v>172</v>
      </c>
      <c r="AU390" s="219" t="s">
        <v>82</v>
      </c>
      <c r="AV390" s="14" t="s">
        <v>82</v>
      </c>
      <c r="AW390" s="14" t="s">
        <v>35</v>
      </c>
      <c r="AX390" s="14" t="s">
        <v>73</v>
      </c>
      <c r="AY390" s="219" t="s">
        <v>159</v>
      </c>
    </row>
    <row r="391" spans="1:65" s="15" customFormat="1" ht="11.25">
      <c r="B391" s="220"/>
      <c r="C391" s="221"/>
      <c r="D391" s="192" t="s">
        <v>172</v>
      </c>
      <c r="E391" s="222" t="s">
        <v>19</v>
      </c>
      <c r="F391" s="223" t="s">
        <v>175</v>
      </c>
      <c r="G391" s="221"/>
      <c r="H391" s="224">
        <v>235.505</v>
      </c>
      <c r="I391" s="225"/>
      <c r="J391" s="221"/>
      <c r="K391" s="221"/>
      <c r="L391" s="226"/>
      <c r="M391" s="227"/>
      <c r="N391" s="228"/>
      <c r="O391" s="228"/>
      <c r="P391" s="228"/>
      <c r="Q391" s="228"/>
      <c r="R391" s="228"/>
      <c r="S391" s="228"/>
      <c r="T391" s="229"/>
      <c r="AT391" s="230" t="s">
        <v>172</v>
      </c>
      <c r="AU391" s="230" t="s">
        <v>82</v>
      </c>
      <c r="AV391" s="15" t="s">
        <v>166</v>
      </c>
      <c r="AW391" s="15" t="s">
        <v>35</v>
      </c>
      <c r="AX391" s="15" t="s">
        <v>80</v>
      </c>
      <c r="AY391" s="230" t="s">
        <v>159</v>
      </c>
    </row>
    <row r="392" spans="1:65" s="2" customFormat="1" ht="16.5" customHeight="1">
      <c r="A392" s="35"/>
      <c r="B392" s="36"/>
      <c r="C392" s="231" t="s">
        <v>910</v>
      </c>
      <c r="D392" s="231" t="s">
        <v>253</v>
      </c>
      <c r="E392" s="232" t="s">
        <v>556</v>
      </c>
      <c r="F392" s="233" t="s">
        <v>557</v>
      </c>
      <c r="G392" s="234" t="s">
        <v>222</v>
      </c>
      <c r="H392" s="235">
        <v>3.1E-2</v>
      </c>
      <c r="I392" s="236"/>
      <c r="J392" s="237">
        <f>ROUND(I392*H392,2)</f>
        <v>0</v>
      </c>
      <c r="K392" s="233" t="s">
        <v>165</v>
      </c>
      <c r="L392" s="238"/>
      <c r="M392" s="239" t="s">
        <v>19</v>
      </c>
      <c r="N392" s="240" t="s">
        <v>44</v>
      </c>
      <c r="O392" s="65"/>
      <c r="P392" s="188">
        <f>O392*H392</f>
        <v>0</v>
      </c>
      <c r="Q392" s="188">
        <v>1</v>
      </c>
      <c r="R392" s="188">
        <f>Q392*H392</f>
        <v>3.1E-2</v>
      </c>
      <c r="S392" s="188">
        <v>0</v>
      </c>
      <c r="T392" s="189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90" t="s">
        <v>390</v>
      </c>
      <c r="AT392" s="190" t="s">
        <v>253</v>
      </c>
      <c r="AU392" s="190" t="s">
        <v>82</v>
      </c>
      <c r="AY392" s="18" t="s">
        <v>159</v>
      </c>
      <c r="BE392" s="191">
        <f>IF(N392="základní",J392,0)</f>
        <v>0</v>
      </c>
      <c r="BF392" s="191">
        <f>IF(N392="snížená",J392,0)</f>
        <v>0</v>
      </c>
      <c r="BG392" s="191">
        <f>IF(N392="zákl. přenesená",J392,0)</f>
        <v>0</v>
      </c>
      <c r="BH392" s="191">
        <f>IF(N392="sníž. přenesená",J392,0)</f>
        <v>0</v>
      </c>
      <c r="BI392" s="191">
        <f>IF(N392="nulová",J392,0)</f>
        <v>0</v>
      </c>
      <c r="BJ392" s="18" t="s">
        <v>80</v>
      </c>
      <c r="BK392" s="191">
        <f>ROUND(I392*H392,2)</f>
        <v>0</v>
      </c>
      <c r="BL392" s="18" t="s">
        <v>277</v>
      </c>
      <c r="BM392" s="190" t="s">
        <v>1084</v>
      </c>
    </row>
    <row r="393" spans="1:65" s="2" customFormat="1" ht="11.25">
      <c r="A393" s="35"/>
      <c r="B393" s="36"/>
      <c r="C393" s="37"/>
      <c r="D393" s="192" t="s">
        <v>168</v>
      </c>
      <c r="E393" s="37"/>
      <c r="F393" s="193" t="s">
        <v>557</v>
      </c>
      <c r="G393" s="37"/>
      <c r="H393" s="37"/>
      <c r="I393" s="194"/>
      <c r="J393" s="37"/>
      <c r="K393" s="37"/>
      <c r="L393" s="40"/>
      <c r="M393" s="195"/>
      <c r="N393" s="196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168</v>
      </c>
      <c r="AU393" s="18" t="s">
        <v>82</v>
      </c>
    </row>
    <row r="394" spans="1:65" s="2" customFormat="1" ht="19.5">
      <c r="A394" s="35"/>
      <c r="B394" s="36"/>
      <c r="C394" s="37"/>
      <c r="D394" s="192" t="s">
        <v>365</v>
      </c>
      <c r="E394" s="37"/>
      <c r="F394" s="241" t="s">
        <v>559</v>
      </c>
      <c r="G394" s="37"/>
      <c r="H394" s="37"/>
      <c r="I394" s="194"/>
      <c r="J394" s="37"/>
      <c r="K394" s="37"/>
      <c r="L394" s="40"/>
      <c r="M394" s="195"/>
      <c r="N394" s="196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365</v>
      </c>
      <c r="AU394" s="18" t="s">
        <v>82</v>
      </c>
    </row>
    <row r="395" spans="1:65" s="2" customFormat="1" ht="16.5" customHeight="1">
      <c r="A395" s="35"/>
      <c r="B395" s="36"/>
      <c r="C395" s="231" t="s">
        <v>918</v>
      </c>
      <c r="D395" s="231" t="s">
        <v>253</v>
      </c>
      <c r="E395" s="232" t="s">
        <v>561</v>
      </c>
      <c r="F395" s="233" t="s">
        <v>562</v>
      </c>
      <c r="G395" s="234" t="s">
        <v>222</v>
      </c>
      <c r="H395" s="235">
        <v>7.9000000000000001E-2</v>
      </c>
      <c r="I395" s="236"/>
      <c r="J395" s="237">
        <f>ROUND(I395*H395,2)</f>
        <v>0</v>
      </c>
      <c r="K395" s="233" t="s">
        <v>165</v>
      </c>
      <c r="L395" s="238"/>
      <c r="M395" s="239" t="s">
        <v>19</v>
      </c>
      <c r="N395" s="240" t="s">
        <v>44</v>
      </c>
      <c r="O395" s="65"/>
      <c r="P395" s="188">
        <f>O395*H395</f>
        <v>0</v>
      </c>
      <c r="Q395" s="188">
        <v>1</v>
      </c>
      <c r="R395" s="188">
        <f>Q395*H395</f>
        <v>7.9000000000000001E-2</v>
      </c>
      <c r="S395" s="188">
        <v>0</v>
      </c>
      <c r="T395" s="189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190" t="s">
        <v>390</v>
      </c>
      <c r="AT395" s="190" t="s">
        <v>253</v>
      </c>
      <c r="AU395" s="190" t="s">
        <v>82</v>
      </c>
      <c r="AY395" s="18" t="s">
        <v>159</v>
      </c>
      <c r="BE395" s="191">
        <f>IF(N395="základní",J395,0)</f>
        <v>0</v>
      </c>
      <c r="BF395" s="191">
        <f>IF(N395="snížená",J395,0)</f>
        <v>0</v>
      </c>
      <c r="BG395" s="191">
        <f>IF(N395="zákl. přenesená",J395,0)</f>
        <v>0</v>
      </c>
      <c r="BH395" s="191">
        <f>IF(N395="sníž. přenesená",J395,0)</f>
        <v>0</v>
      </c>
      <c r="BI395" s="191">
        <f>IF(N395="nulová",J395,0)</f>
        <v>0</v>
      </c>
      <c r="BJ395" s="18" t="s">
        <v>80</v>
      </c>
      <c r="BK395" s="191">
        <f>ROUND(I395*H395,2)</f>
        <v>0</v>
      </c>
      <c r="BL395" s="18" t="s">
        <v>277</v>
      </c>
      <c r="BM395" s="190" t="s">
        <v>1085</v>
      </c>
    </row>
    <row r="396" spans="1:65" s="2" customFormat="1" ht="11.25">
      <c r="A396" s="35"/>
      <c r="B396" s="36"/>
      <c r="C396" s="37"/>
      <c r="D396" s="192" t="s">
        <v>168</v>
      </c>
      <c r="E396" s="37"/>
      <c r="F396" s="193" t="s">
        <v>562</v>
      </c>
      <c r="G396" s="37"/>
      <c r="H396" s="37"/>
      <c r="I396" s="194"/>
      <c r="J396" s="37"/>
      <c r="K396" s="37"/>
      <c r="L396" s="40"/>
      <c r="M396" s="195"/>
      <c r="N396" s="196"/>
      <c r="O396" s="65"/>
      <c r="P396" s="65"/>
      <c r="Q396" s="65"/>
      <c r="R396" s="65"/>
      <c r="S396" s="65"/>
      <c r="T396" s="66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8" t="s">
        <v>168</v>
      </c>
      <c r="AU396" s="18" t="s">
        <v>82</v>
      </c>
    </row>
    <row r="397" spans="1:65" s="2" customFormat="1" ht="19.5">
      <c r="A397" s="35"/>
      <c r="B397" s="36"/>
      <c r="C397" s="37"/>
      <c r="D397" s="192" t="s">
        <v>365</v>
      </c>
      <c r="E397" s="37"/>
      <c r="F397" s="241" t="s">
        <v>564</v>
      </c>
      <c r="G397" s="37"/>
      <c r="H397" s="37"/>
      <c r="I397" s="194"/>
      <c r="J397" s="37"/>
      <c r="K397" s="37"/>
      <c r="L397" s="40"/>
      <c r="M397" s="195"/>
      <c r="N397" s="196"/>
      <c r="O397" s="65"/>
      <c r="P397" s="65"/>
      <c r="Q397" s="65"/>
      <c r="R397" s="65"/>
      <c r="S397" s="65"/>
      <c r="T397" s="66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365</v>
      </c>
      <c r="AU397" s="18" t="s">
        <v>82</v>
      </c>
    </row>
    <row r="398" spans="1:65" s="2" customFormat="1" ht="16.5" customHeight="1">
      <c r="A398" s="35"/>
      <c r="B398" s="36"/>
      <c r="C398" s="179" t="s">
        <v>920</v>
      </c>
      <c r="D398" s="179" t="s">
        <v>161</v>
      </c>
      <c r="E398" s="180" t="s">
        <v>566</v>
      </c>
      <c r="F398" s="181" t="s">
        <v>567</v>
      </c>
      <c r="G398" s="182" t="s">
        <v>202</v>
      </c>
      <c r="H398" s="183">
        <v>11.48</v>
      </c>
      <c r="I398" s="184"/>
      <c r="J398" s="185">
        <f>ROUND(I398*H398,2)</f>
        <v>0</v>
      </c>
      <c r="K398" s="181" t="s">
        <v>165</v>
      </c>
      <c r="L398" s="40"/>
      <c r="M398" s="186" t="s">
        <v>19</v>
      </c>
      <c r="N398" s="187" t="s">
        <v>44</v>
      </c>
      <c r="O398" s="65"/>
      <c r="P398" s="188">
        <f>O398*H398</f>
        <v>0</v>
      </c>
      <c r="Q398" s="188">
        <v>0</v>
      </c>
      <c r="R398" s="188">
        <f>Q398*H398</f>
        <v>0</v>
      </c>
      <c r="S398" s="188">
        <v>0</v>
      </c>
      <c r="T398" s="189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90" t="s">
        <v>277</v>
      </c>
      <c r="AT398" s="190" t="s">
        <v>161</v>
      </c>
      <c r="AU398" s="190" t="s">
        <v>82</v>
      </c>
      <c r="AY398" s="18" t="s">
        <v>159</v>
      </c>
      <c r="BE398" s="191">
        <f>IF(N398="základní",J398,0)</f>
        <v>0</v>
      </c>
      <c r="BF398" s="191">
        <f>IF(N398="snížená",J398,0)</f>
        <v>0</v>
      </c>
      <c r="BG398" s="191">
        <f>IF(N398="zákl. přenesená",J398,0)</f>
        <v>0</v>
      </c>
      <c r="BH398" s="191">
        <f>IF(N398="sníž. přenesená",J398,0)</f>
        <v>0</v>
      </c>
      <c r="BI398" s="191">
        <f>IF(N398="nulová",J398,0)</f>
        <v>0</v>
      </c>
      <c r="BJ398" s="18" t="s">
        <v>80</v>
      </c>
      <c r="BK398" s="191">
        <f>ROUND(I398*H398,2)</f>
        <v>0</v>
      </c>
      <c r="BL398" s="18" t="s">
        <v>277</v>
      </c>
      <c r="BM398" s="190" t="s">
        <v>1086</v>
      </c>
    </row>
    <row r="399" spans="1:65" s="2" customFormat="1" ht="11.25">
      <c r="A399" s="35"/>
      <c r="B399" s="36"/>
      <c r="C399" s="37"/>
      <c r="D399" s="192" t="s">
        <v>168</v>
      </c>
      <c r="E399" s="37"/>
      <c r="F399" s="193" t="s">
        <v>569</v>
      </c>
      <c r="G399" s="37"/>
      <c r="H399" s="37"/>
      <c r="I399" s="194"/>
      <c r="J399" s="37"/>
      <c r="K399" s="37"/>
      <c r="L399" s="40"/>
      <c r="M399" s="195"/>
      <c r="N399" s="196"/>
      <c r="O399" s="65"/>
      <c r="P399" s="65"/>
      <c r="Q399" s="65"/>
      <c r="R399" s="65"/>
      <c r="S399" s="65"/>
      <c r="T399" s="66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168</v>
      </c>
      <c r="AU399" s="18" t="s">
        <v>82</v>
      </c>
    </row>
    <row r="400" spans="1:65" s="2" customFormat="1" ht="11.25">
      <c r="A400" s="35"/>
      <c r="B400" s="36"/>
      <c r="C400" s="37"/>
      <c r="D400" s="197" t="s">
        <v>170</v>
      </c>
      <c r="E400" s="37"/>
      <c r="F400" s="198" t="s">
        <v>570</v>
      </c>
      <c r="G400" s="37"/>
      <c r="H400" s="37"/>
      <c r="I400" s="194"/>
      <c r="J400" s="37"/>
      <c r="K400" s="37"/>
      <c r="L400" s="40"/>
      <c r="M400" s="195"/>
      <c r="N400" s="196"/>
      <c r="O400" s="65"/>
      <c r="P400" s="65"/>
      <c r="Q400" s="65"/>
      <c r="R400" s="65"/>
      <c r="S400" s="65"/>
      <c r="T400" s="66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8" t="s">
        <v>170</v>
      </c>
      <c r="AU400" s="18" t="s">
        <v>82</v>
      </c>
    </row>
    <row r="401" spans="1:65" s="13" customFormat="1" ht="11.25">
      <c r="B401" s="199"/>
      <c r="C401" s="200"/>
      <c r="D401" s="192" t="s">
        <v>172</v>
      </c>
      <c r="E401" s="201" t="s">
        <v>19</v>
      </c>
      <c r="F401" s="202" t="s">
        <v>571</v>
      </c>
      <c r="G401" s="200"/>
      <c r="H401" s="201" t="s">
        <v>19</v>
      </c>
      <c r="I401" s="203"/>
      <c r="J401" s="200"/>
      <c r="K401" s="200"/>
      <c r="L401" s="204"/>
      <c r="M401" s="205"/>
      <c r="N401" s="206"/>
      <c r="O401" s="206"/>
      <c r="P401" s="206"/>
      <c r="Q401" s="206"/>
      <c r="R401" s="206"/>
      <c r="S401" s="206"/>
      <c r="T401" s="207"/>
      <c r="AT401" s="208" t="s">
        <v>172</v>
      </c>
      <c r="AU401" s="208" t="s">
        <v>82</v>
      </c>
      <c r="AV401" s="13" t="s">
        <v>80</v>
      </c>
      <c r="AW401" s="13" t="s">
        <v>35</v>
      </c>
      <c r="AX401" s="13" t="s">
        <v>73</v>
      </c>
      <c r="AY401" s="208" t="s">
        <v>159</v>
      </c>
    </row>
    <row r="402" spans="1:65" s="14" customFormat="1" ht="11.25">
      <c r="B402" s="209"/>
      <c r="C402" s="210"/>
      <c r="D402" s="192" t="s">
        <v>172</v>
      </c>
      <c r="E402" s="211" t="s">
        <v>19</v>
      </c>
      <c r="F402" s="212" t="s">
        <v>934</v>
      </c>
      <c r="G402" s="210"/>
      <c r="H402" s="213">
        <v>11.48</v>
      </c>
      <c r="I402" s="214"/>
      <c r="J402" s="210"/>
      <c r="K402" s="210"/>
      <c r="L402" s="215"/>
      <c r="M402" s="216"/>
      <c r="N402" s="217"/>
      <c r="O402" s="217"/>
      <c r="P402" s="217"/>
      <c r="Q402" s="217"/>
      <c r="R402" s="217"/>
      <c r="S402" s="217"/>
      <c r="T402" s="218"/>
      <c r="AT402" s="219" t="s">
        <v>172</v>
      </c>
      <c r="AU402" s="219" t="s">
        <v>82</v>
      </c>
      <c r="AV402" s="14" t="s">
        <v>82</v>
      </c>
      <c r="AW402" s="14" t="s">
        <v>35</v>
      </c>
      <c r="AX402" s="14" t="s">
        <v>73</v>
      </c>
      <c r="AY402" s="219" t="s">
        <v>159</v>
      </c>
    </row>
    <row r="403" spans="1:65" s="15" customFormat="1" ht="11.25">
      <c r="B403" s="220"/>
      <c r="C403" s="221"/>
      <c r="D403" s="192" t="s">
        <v>172</v>
      </c>
      <c r="E403" s="222" t="s">
        <v>19</v>
      </c>
      <c r="F403" s="223" t="s">
        <v>175</v>
      </c>
      <c r="G403" s="221"/>
      <c r="H403" s="224">
        <v>11.48</v>
      </c>
      <c r="I403" s="225"/>
      <c r="J403" s="221"/>
      <c r="K403" s="221"/>
      <c r="L403" s="226"/>
      <c r="M403" s="227"/>
      <c r="N403" s="228"/>
      <c r="O403" s="228"/>
      <c r="P403" s="228"/>
      <c r="Q403" s="228"/>
      <c r="R403" s="228"/>
      <c r="S403" s="228"/>
      <c r="T403" s="229"/>
      <c r="AT403" s="230" t="s">
        <v>172</v>
      </c>
      <c r="AU403" s="230" t="s">
        <v>82</v>
      </c>
      <c r="AV403" s="15" t="s">
        <v>166</v>
      </c>
      <c r="AW403" s="15" t="s">
        <v>35</v>
      </c>
      <c r="AX403" s="15" t="s">
        <v>80</v>
      </c>
      <c r="AY403" s="230" t="s">
        <v>159</v>
      </c>
    </row>
    <row r="404" spans="1:65" s="2" customFormat="1" ht="16.5" customHeight="1">
      <c r="A404" s="35"/>
      <c r="B404" s="36"/>
      <c r="C404" s="231" t="s">
        <v>922</v>
      </c>
      <c r="D404" s="231" t="s">
        <v>253</v>
      </c>
      <c r="E404" s="232" t="s">
        <v>574</v>
      </c>
      <c r="F404" s="233" t="s">
        <v>575</v>
      </c>
      <c r="G404" s="234" t="s">
        <v>274</v>
      </c>
      <c r="H404" s="235">
        <v>2.87</v>
      </c>
      <c r="I404" s="236"/>
      <c r="J404" s="237">
        <f>ROUND(I404*H404,2)</f>
        <v>0</v>
      </c>
      <c r="K404" s="233" t="s">
        <v>165</v>
      </c>
      <c r="L404" s="238"/>
      <c r="M404" s="239" t="s">
        <v>19</v>
      </c>
      <c r="N404" s="240" t="s">
        <v>44</v>
      </c>
      <c r="O404" s="65"/>
      <c r="P404" s="188">
        <f>O404*H404</f>
        <v>0</v>
      </c>
      <c r="Q404" s="188">
        <v>1E-3</v>
      </c>
      <c r="R404" s="188">
        <f>Q404*H404</f>
        <v>2.8700000000000002E-3</v>
      </c>
      <c r="S404" s="188">
        <v>0</v>
      </c>
      <c r="T404" s="189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90" t="s">
        <v>390</v>
      </c>
      <c r="AT404" s="190" t="s">
        <v>253</v>
      </c>
      <c r="AU404" s="190" t="s">
        <v>82</v>
      </c>
      <c r="AY404" s="18" t="s">
        <v>159</v>
      </c>
      <c r="BE404" s="191">
        <f>IF(N404="základní",J404,0)</f>
        <v>0</v>
      </c>
      <c r="BF404" s="191">
        <f>IF(N404="snížená",J404,0)</f>
        <v>0</v>
      </c>
      <c r="BG404" s="191">
        <f>IF(N404="zákl. přenesená",J404,0)</f>
        <v>0</v>
      </c>
      <c r="BH404" s="191">
        <f>IF(N404="sníž. přenesená",J404,0)</f>
        <v>0</v>
      </c>
      <c r="BI404" s="191">
        <f>IF(N404="nulová",J404,0)</f>
        <v>0</v>
      </c>
      <c r="BJ404" s="18" t="s">
        <v>80</v>
      </c>
      <c r="BK404" s="191">
        <f>ROUND(I404*H404,2)</f>
        <v>0</v>
      </c>
      <c r="BL404" s="18" t="s">
        <v>277</v>
      </c>
      <c r="BM404" s="190" t="s">
        <v>1087</v>
      </c>
    </row>
    <row r="405" spans="1:65" s="2" customFormat="1" ht="11.25">
      <c r="A405" s="35"/>
      <c r="B405" s="36"/>
      <c r="C405" s="37"/>
      <c r="D405" s="192" t="s">
        <v>168</v>
      </c>
      <c r="E405" s="37"/>
      <c r="F405" s="193" t="s">
        <v>575</v>
      </c>
      <c r="G405" s="37"/>
      <c r="H405" s="37"/>
      <c r="I405" s="194"/>
      <c r="J405" s="37"/>
      <c r="K405" s="37"/>
      <c r="L405" s="40"/>
      <c r="M405" s="242"/>
      <c r="N405" s="243"/>
      <c r="O405" s="244"/>
      <c r="P405" s="244"/>
      <c r="Q405" s="244"/>
      <c r="R405" s="244"/>
      <c r="S405" s="244"/>
      <c r="T405" s="245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168</v>
      </c>
      <c r="AU405" s="18" t="s">
        <v>82</v>
      </c>
    </row>
    <row r="406" spans="1:65" s="2" customFormat="1" ht="6.95" customHeight="1">
      <c r="A406" s="35"/>
      <c r="B406" s="48"/>
      <c r="C406" s="49"/>
      <c r="D406" s="49"/>
      <c r="E406" s="49"/>
      <c r="F406" s="49"/>
      <c r="G406" s="49"/>
      <c r="H406" s="49"/>
      <c r="I406" s="49"/>
      <c r="J406" s="49"/>
      <c r="K406" s="49"/>
      <c r="L406" s="40"/>
      <c r="M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</row>
  </sheetData>
  <sheetProtection algorithmName="SHA-512" hashValue="nhyTdlk4ZO5fgmnHZKU8s/cHBxJ/XSzawhNSsxbTOOWQHc0C9c6qQ0SqdWktjDRmAF8RCPrye+0Q2XbXaNtnVw==" saltValue="hyLj4NXDWD0xemgr5NmmOXwcTMlpyg84FEnhTNill3MqWc7Y/wThesJGivU6auRZg2k2rU51PJkr3AG6lz+Izg==" spinCount="100000" sheet="1" objects="1" scenarios="1" formatColumns="0" formatRows="0" autoFilter="0"/>
  <autoFilter ref="C94:K405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100" r:id="rId1"/>
    <hyperlink ref="F106" r:id="rId2"/>
    <hyperlink ref="F111" r:id="rId3"/>
    <hyperlink ref="F115" r:id="rId4"/>
    <hyperlink ref="F121" r:id="rId5"/>
    <hyperlink ref="F127" r:id="rId6"/>
    <hyperlink ref="F135" r:id="rId7"/>
    <hyperlink ref="F140" r:id="rId8"/>
    <hyperlink ref="F143" r:id="rId9"/>
    <hyperlink ref="F147" r:id="rId10"/>
    <hyperlink ref="F150" r:id="rId11"/>
    <hyperlink ref="F155" r:id="rId12"/>
    <hyperlink ref="F158" r:id="rId13"/>
    <hyperlink ref="F161" r:id="rId14"/>
    <hyperlink ref="F164" r:id="rId15"/>
    <hyperlink ref="F175" r:id="rId16"/>
    <hyperlink ref="F181" r:id="rId17"/>
    <hyperlink ref="F187" r:id="rId18"/>
    <hyperlink ref="F193" r:id="rId19"/>
    <hyperlink ref="F197" r:id="rId20"/>
    <hyperlink ref="F203" r:id="rId21"/>
    <hyperlink ref="F206" r:id="rId22"/>
    <hyperlink ref="F214" r:id="rId23"/>
    <hyperlink ref="F217" r:id="rId24"/>
    <hyperlink ref="F221" r:id="rId25"/>
    <hyperlink ref="F225" r:id="rId26"/>
    <hyperlink ref="F234" r:id="rId27"/>
    <hyperlink ref="F237" r:id="rId28"/>
    <hyperlink ref="F242" r:id="rId29"/>
    <hyperlink ref="F250" r:id="rId30"/>
    <hyperlink ref="F263" r:id="rId31"/>
    <hyperlink ref="F272" r:id="rId32"/>
    <hyperlink ref="F279" r:id="rId33"/>
    <hyperlink ref="F285" r:id="rId34"/>
    <hyperlink ref="F292" r:id="rId35"/>
    <hyperlink ref="F298" r:id="rId36"/>
    <hyperlink ref="F305" r:id="rId37"/>
    <hyperlink ref="F309" r:id="rId38"/>
    <hyperlink ref="F320" r:id="rId39"/>
    <hyperlink ref="F329" r:id="rId40"/>
    <hyperlink ref="F336" r:id="rId41"/>
    <hyperlink ref="F345" r:id="rId42"/>
    <hyperlink ref="F354" r:id="rId43"/>
    <hyperlink ref="F357" r:id="rId44"/>
    <hyperlink ref="F363" r:id="rId45"/>
    <hyperlink ref="F366" r:id="rId46"/>
    <hyperlink ref="F369" r:id="rId47"/>
    <hyperlink ref="F372" r:id="rId48"/>
    <hyperlink ref="F376" r:id="rId49"/>
    <hyperlink ref="F379" r:id="rId50"/>
    <hyperlink ref="F383" r:id="rId51"/>
    <hyperlink ref="F388" r:id="rId52"/>
    <hyperlink ref="F400" r:id="rId5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topLeftCell="A52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105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125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5" t="str">
        <f>'Rekapitulace stavby'!K6</f>
        <v>Oprava propustků na trati Suchdol nad Odrou - Budišov nad Budišovkou 2022</v>
      </c>
      <c r="F7" s="376"/>
      <c r="G7" s="376"/>
      <c r="H7" s="376"/>
      <c r="L7" s="21"/>
    </row>
    <row r="8" spans="1:46" s="1" customFormat="1" ht="12" customHeight="1">
      <c r="B8" s="21"/>
      <c r="D8" s="113" t="s">
        <v>126</v>
      </c>
      <c r="L8" s="21"/>
    </row>
    <row r="9" spans="1:46" s="2" customFormat="1" ht="16.5" customHeight="1">
      <c r="A9" s="35"/>
      <c r="B9" s="40"/>
      <c r="C9" s="35"/>
      <c r="D9" s="35"/>
      <c r="E9" s="375" t="s">
        <v>966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128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8" t="s">
        <v>1088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29. 8. 2022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30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31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9" t="str">
        <f>'Rekapitulace stavby'!E14</f>
        <v>Vyplň údaj</v>
      </c>
      <c r="F20" s="380"/>
      <c r="G20" s="380"/>
      <c r="H20" s="380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33</v>
      </c>
      <c r="E22" s="35"/>
      <c r="F22" s="35"/>
      <c r="G22" s="35"/>
      <c r="H22" s="35"/>
      <c r="I22" s="113" t="s">
        <v>26</v>
      </c>
      <c r="J22" s="104" t="str">
        <f>IF('Rekapitulace stavby'!AN16="","",'Rekapitulace stavby'!AN16)</f>
        <v/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3" t="s">
        <v>29</v>
      </c>
      <c r="J23" s="104" t="str">
        <f>IF('Rekapitulace stavby'!AN17="","",'Rekapitulace stavby'!AN17)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tr">
        <f>IF('Rekapitulace stavby'!AN19="","",'Rekapitulace stavby'!AN19)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3" t="s">
        <v>29</v>
      </c>
      <c r="J26" s="104" t="str">
        <f>IF('Rekapitulace stavby'!AN20="","",'Rekapitulace stavby'!AN20)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1" t="s">
        <v>19</v>
      </c>
      <c r="F29" s="381"/>
      <c r="G29" s="381"/>
      <c r="H29" s="381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43</v>
      </c>
      <c r="E35" s="113" t="s">
        <v>44</v>
      </c>
      <c r="F35" s="124">
        <f>ROUND((SUM(BE88:BE172)),  2)</f>
        <v>0</v>
      </c>
      <c r="G35" s="35"/>
      <c r="H35" s="35"/>
      <c r="I35" s="125">
        <v>0.21</v>
      </c>
      <c r="J35" s="124">
        <f>ROUND(((SUM(BE88:BE172))*I35),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45</v>
      </c>
      <c r="F36" s="124">
        <f>ROUND((SUM(BF88:BF172)),  2)</f>
        <v>0</v>
      </c>
      <c r="G36" s="35"/>
      <c r="H36" s="35"/>
      <c r="I36" s="125">
        <v>0.15</v>
      </c>
      <c r="J36" s="124">
        <f>ROUND(((SUM(BF88:BF172))*I36),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ROUND((SUM(BG88:BG172)),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47</v>
      </c>
      <c r="F38" s="124">
        <f>ROUND((SUM(BH88:BH172)),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48</v>
      </c>
      <c r="F39" s="124">
        <f>ROUND((SUM(BI88:BI172)),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130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2" t="str">
        <f>E7</f>
        <v>Oprava propustků na trati Suchdol nad Odrou - Budišov nad Budišovkou 2022</v>
      </c>
      <c r="F50" s="383"/>
      <c r="G50" s="383"/>
      <c r="H50" s="38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126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2" t="s">
        <v>966</v>
      </c>
      <c r="F52" s="384"/>
      <c r="G52" s="384"/>
      <c r="H52" s="384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128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6" t="str">
        <f>E11</f>
        <v>SO 03.2 - Svršek v km 35,891</v>
      </c>
      <c r="F54" s="384"/>
      <c r="G54" s="384"/>
      <c r="H54" s="384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OŘ Ostrava</v>
      </c>
      <c r="G56" s="37"/>
      <c r="H56" s="37"/>
      <c r="I56" s="30" t="s">
        <v>23</v>
      </c>
      <c r="J56" s="60" t="str">
        <f>IF(J14="","",J14)</f>
        <v>29. 8. 2022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železnic s.o. OŘ Ostrava</v>
      </c>
      <c r="G58" s="37"/>
      <c r="H58" s="37"/>
      <c r="I58" s="30" t="s">
        <v>33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131</v>
      </c>
      <c r="D61" s="138"/>
      <c r="E61" s="138"/>
      <c r="F61" s="138"/>
      <c r="G61" s="138"/>
      <c r="H61" s="138"/>
      <c r="I61" s="138"/>
      <c r="J61" s="139" t="s">
        <v>132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133</v>
      </c>
    </row>
    <row r="64" spans="1:47" s="9" customFormat="1" ht="24.95" customHeight="1">
      <c r="B64" s="141"/>
      <c r="C64" s="142"/>
      <c r="D64" s="143" t="s">
        <v>134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578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9" customFormat="1" ht="24.95" customHeight="1">
      <c r="B66" s="141"/>
      <c r="C66" s="142"/>
      <c r="D66" s="143" t="s">
        <v>579</v>
      </c>
      <c r="E66" s="144"/>
      <c r="F66" s="144"/>
      <c r="G66" s="144"/>
      <c r="H66" s="144"/>
      <c r="I66" s="144"/>
      <c r="J66" s="145">
        <f>J140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144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6.25" customHeight="1">
      <c r="A76" s="35"/>
      <c r="B76" s="36"/>
      <c r="C76" s="37"/>
      <c r="D76" s="37"/>
      <c r="E76" s="382" t="str">
        <f>E7</f>
        <v>Oprava propustků na trati Suchdol nad Odrou - Budišov nad Budišovkou 2022</v>
      </c>
      <c r="F76" s="383"/>
      <c r="G76" s="383"/>
      <c r="H76" s="383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126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82" t="s">
        <v>966</v>
      </c>
      <c r="F78" s="384"/>
      <c r="G78" s="384"/>
      <c r="H78" s="384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128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6" t="str">
        <f>E11</f>
        <v>SO 03.2 - Svršek v km 35,891</v>
      </c>
      <c r="F80" s="384"/>
      <c r="G80" s="384"/>
      <c r="H80" s="384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>OŘ Ostrava</v>
      </c>
      <c r="G82" s="37"/>
      <c r="H82" s="37"/>
      <c r="I82" s="30" t="s">
        <v>23</v>
      </c>
      <c r="J82" s="60" t="str">
        <f>IF(J14="","",J14)</f>
        <v>29. 8. 2022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E17</f>
        <v>Správa železnic s.o. OŘ Ostrava</v>
      </c>
      <c r="G84" s="37"/>
      <c r="H84" s="37"/>
      <c r="I84" s="30" t="s">
        <v>33</v>
      </c>
      <c r="J84" s="33" t="str">
        <f>E23</f>
        <v xml:space="preserve"> 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31</v>
      </c>
      <c r="D85" s="37"/>
      <c r="E85" s="37"/>
      <c r="F85" s="28" t="str">
        <f>IF(E20="","",E20)</f>
        <v>Vyplň údaj</v>
      </c>
      <c r="G85" s="37"/>
      <c r="H85" s="37"/>
      <c r="I85" s="30" t="s">
        <v>36</v>
      </c>
      <c r="J85" s="33" t="str">
        <f>E26</f>
        <v xml:space="preserve"> 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145</v>
      </c>
      <c r="D87" s="155" t="s">
        <v>58</v>
      </c>
      <c r="E87" s="155" t="s">
        <v>54</v>
      </c>
      <c r="F87" s="155" t="s">
        <v>55</v>
      </c>
      <c r="G87" s="155" t="s">
        <v>146</v>
      </c>
      <c r="H87" s="155" t="s">
        <v>147</v>
      </c>
      <c r="I87" s="155" t="s">
        <v>148</v>
      </c>
      <c r="J87" s="155" t="s">
        <v>132</v>
      </c>
      <c r="K87" s="156" t="s">
        <v>149</v>
      </c>
      <c r="L87" s="157"/>
      <c r="M87" s="69" t="s">
        <v>19</v>
      </c>
      <c r="N87" s="70" t="s">
        <v>43</v>
      </c>
      <c r="O87" s="70" t="s">
        <v>150</v>
      </c>
      <c r="P87" s="70" t="s">
        <v>151</v>
      </c>
      <c r="Q87" s="70" t="s">
        <v>152</v>
      </c>
      <c r="R87" s="70" t="s">
        <v>153</v>
      </c>
      <c r="S87" s="70" t="s">
        <v>154</v>
      </c>
      <c r="T87" s="71" t="s">
        <v>155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156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P89+P140</f>
        <v>0</v>
      </c>
      <c r="Q88" s="73"/>
      <c r="R88" s="160">
        <f>R89+R140</f>
        <v>31.257200000000001</v>
      </c>
      <c r="S88" s="73"/>
      <c r="T88" s="161">
        <f>T89+T140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72</v>
      </c>
      <c r="AU88" s="18" t="s">
        <v>133</v>
      </c>
      <c r="BK88" s="162">
        <f>BK89+BK140</f>
        <v>0</v>
      </c>
    </row>
    <row r="89" spans="1:65" s="12" customFormat="1" ht="25.9" customHeight="1">
      <c r="B89" s="163"/>
      <c r="C89" s="164"/>
      <c r="D89" s="165" t="s">
        <v>72</v>
      </c>
      <c r="E89" s="166" t="s">
        <v>157</v>
      </c>
      <c r="F89" s="166" t="s">
        <v>158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</f>
        <v>0</v>
      </c>
      <c r="Q89" s="171"/>
      <c r="R89" s="172">
        <f>R90</f>
        <v>31.257200000000001</v>
      </c>
      <c r="S89" s="171"/>
      <c r="T89" s="173">
        <f>T90</f>
        <v>0</v>
      </c>
      <c r="AR89" s="174" t="s">
        <v>80</v>
      </c>
      <c r="AT89" s="175" t="s">
        <v>72</v>
      </c>
      <c r="AU89" s="175" t="s">
        <v>73</v>
      </c>
      <c r="AY89" s="174" t="s">
        <v>159</v>
      </c>
      <c r="BK89" s="176">
        <f>BK90</f>
        <v>0</v>
      </c>
    </row>
    <row r="90" spans="1:65" s="12" customFormat="1" ht="22.9" customHeight="1">
      <c r="B90" s="163"/>
      <c r="C90" s="164"/>
      <c r="D90" s="165" t="s">
        <v>72</v>
      </c>
      <c r="E90" s="177" t="s">
        <v>199</v>
      </c>
      <c r="F90" s="177" t="s">
        <v>580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SUM(P91:P139)</f>
        <v>0</v>
      </c>
      <c r="Q90" s="171"/>
      <c r="R90" s="172">
        <f>SUM(R91:R139)</f>
        <v>31.257200000000001</v>
      </c>
      <c r="S90" s="171"/>
      <c r="T90" s="173">
        <f>SUM(T91:T139)</f>
        <v>0</v>
      </c>
      <c r="AR90" s="174" t="s">
        <v>80</v>
      </c>
      <c r="AT90" s="175" t="s">
        <v>72</v>
      </c>
      <c r="AU90" s="175" t="s">
        <v>80</v>
      </c>
      <c r="AY90" s="174" t="s">
        <v>159</v>
      </c>
      <c r="BK90" s="176">
        <f>SUM(BK91:BK139)</f>
        <v>0</v>
      </c>
    </row>
    <row r="91" spans="1:65" s="2" customFormat="1" ht="24.2" customHeight="1">
      <c r="A91" s="35"/>
      <c r="B91" s="36"/>
      <c r="C91" s="179" t="s">
        <v>80</v>
      </c>
      <c r="D91" s="179" t="s">
        <v>161</v>
      </c>
      <c r="E91" s="180" t="s">
        <v>581</v>
      </c>
      <c r="F91" s="181" t="s">
        <v>582</v>
      </c>
      <c r="G91" s="182" t="s">
        <v>202</v>
      </c>
      <c r="H91" s="183">
        <v>10.17</v>
      </c>
      <c r="I91" s="184"/>
      <c r="J91" s="185">
        <f>ROUND(I91*H91,2)</f>
        <v>0</v>
      </c>
      <c r="K91" s="181" t="s">
        <v>583</v>
      </c>
      <c r="L91" s="40"/>
      <c r="M91" s="186" t="s">
        <v>19</v>
      </c>
      <c r="N91" s="187" t="s">
        <v>44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166</v>
      </c>
      <c r="AT91" s="190" t="s">
        <v>161</v>
      </c>
      <c r="AU91" s="190" t="s">
        <v>82</v>
      </c>
      <c r="AY91" s="18" t="s">
        <v>159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80</v>
      </c>
      <c r="BK91" s="191">
        <f>ROUND(I91*H91,2)</f>
        <v>0</v>
      </c>
      <c r="BL91" s="18" t="s">
        <v>166</v>
      </c>
      <c r="BM91" s="190" t="s">
        <v>1089</v>
      </c>
    </row>
    <row r="92" spans="1:65" s="2" customFormat="1" ht="48.75">
      <c r="A92" s="35"/>
      <c r="B92" s="36"/>
      <c r="C92" s="37"/>
      <c r="D92" s="192" t="s">
        <v>168</v>
      </c>
      <c r="E92" s="37"/>
      <c r="F92" s="193" t="s">
        <v>585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168</v>
      </c>
      <c r="AU92" s="18" t="s">
        <v>82</v>
      </c>
    </row>
    <row r="93" spans="1:65" s="14" customFormat="1" ht="11.25">
      <c r="B93" s="209"/>
      <c r="C93" s="210"/>
      <c r="D93" s="192" t="s">
        <v>172</v>
      </c>
      <c r="E93" s="211" t="s">
        <v>19</v>
      </c>
      <c r="F93" s="212" t="s">
        <v>1090</v>
      </c>
      <c r="G93" s="210"/>
      <c r="H93" s="213">
        <v>10.17</v>
      </c>
      <c r="I93" s="214"/>
      <c r="J93" s="210"/>
      <c r="K93" s="210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172</v>
      </c>
      <c r="AU93" s="219" t="s">
        <v>82</v>
      </c>
      <c r="AV93" s="14" t="s">
        <v>82</v>
      </c>
      <c r="AW93" s="14" t="s">
        <v>35</v>
      </c>
      <c r="AX93" s="14" t="s">
        <v>73</v>
      </c>
      <c r="AY93" s="219" t="s">
        <v>159</v>
      </c>
    </row>
    <row r="94" spans="1:65" s="15" customFormat="1" ht="11.25">
      <c r="B94" s="220"/>
      <c r="C94" s="221"/>
      <c r="D94" s="192" t="s">
        <v>172</v>
      </c>
      <c r="E94" s="222" t="s">
        <v>19</v>
      </c>
      <c r="F94" s="223" t="s">
        <v>175</v>
      </c>
      <c r="G94" s="221"/>
      <c r="H94" s="224">
        <v>10.17</v>
      </c>
      <c r="I94" s="225"/>
      <c r="J94" s="221"/>
      <c r="K94" s="221"/>
      <c r="L94" s="226"/>
      <c r="M94" s="227"/>
      <c r="N94" s="228"/>
      <c r="O94" s="228"/>
      <c r="P94" s="228"/>
      <c r="Q94" s="228"/>
      <c r="R94" s="228"/>
      <c r="S94" s="228"/>
      <c r="T94" s="229"/>
      <c r="AT94" s="230" t="s">
        <v>172</v>
      </c>
      <c r="AU94" s="230" t="s">
        <v>82</v>
      </c>
      <c r="AV94" s="15" t="s">
        <v>166</v>
      </c>
      <c r="AW94" s="15" t="s">
        <v>35</v>
      </c>
      <c r="AX94" s="15" t="s">
        <v>80</v>
      </c>
      <c r="AY94" s="230" t="s">
        <v>159</v>
      </c>
    </row>
    <row r="95" spans="1:65" s="2" customFormat="1" ht="16.5" customHeight="1">
      <c r="A95" s="35"/>
      <c r="B95" s="36"/>
      <c r="C95" s="231" t="s">
        <v>82</v>
      </c>
      <c r="D95" s="231" t="s">
        <v>253</v>
      </c>
      <c r="E95" s="232" t="s">
        <v>588</v>
      </c>
      <c r="F95" s="233" t="s">
        <v>589</v>
      </c>
      <c r="G95" s="234" t="s">
        <v>222</v>
      </c>
      <c r="H95" s="235">
        <v>1.627</v>
      </c>
      <c r="I95" s="236"/>
      <c r="J95" s="237">
        <f>ROUND(I95*H95,2)</f>
        <v>0</v>
      </c>
      <c r="K95" s="233" t="s">
        <v>583</v>
      </c>
      <c r="L95" s="238"/>
      <c r="M95" s="239" t="s">
        <v>19</v>
      </c>
      <c r="N95" s="240" t="s">
        <v>44</v>
      </c>
      <c r="O95" s="65"/>
      <c r="P95" s="188">
        <f>O95*H95</f>
        <v>0</v>
      </c>
      <c r="Q95" s="188">
        <v>1</v>
      </c>
      <c r="R95" s="188">
        <f>Q95*H95</f>
        <v>1.627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191</v>
      </c>
      <c r="AT95" s="190" t="s">
        <v>253</v>
      </c>
      <c r="AU95" s="190" t="s">
        <v>82</v>
      </c>
      <c r="AY95" s="18" t="s">
        <v>159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80</v>
      </c>
      <c r="BK95" s="191">
        <f>ROUND(I95*H95,2)</f>
        <v>0</v>
      </c>
      <c r="BL95" s="18" t="s">
        <v>166</v>
      </c>
      <c r="BM95" s="190" t="s">
        <v>1091</v>
      </c>
    </row>
    <row r="96" spans="1:65" s="2" customFormat="1" ht="11.25">
      <c r="A96" s="35"/>
      <c r="B96" s="36"/>
      <c r="C96" s="37"/>
      <c r="D96" s="192" t="s">
        <v>168</v>
      </c>
      <c r="E96" s="37"/>
      <c r="F96" s="193" t="s">
        <v>589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168</v>
      </c>
      <c r="AU96" s="18" t="s">
        <v>82</v>
      </c>
    </row>
    <row r="97" spans="1:65" s="13" customFormat="1" ht="11.25">
      <c r="B97" s="199"/>
      <c r="C97" s="200"/>
      <c r="D97" s="192" t="s">
        <v>172</v>
      </c>
      <c r="E97" s="201" t="s">
        <v>19</v>
      </c>
      <c r="F97" s="202" t="s">
        <v>1092</v>
      </c>
      <c r="G97" s="200"/>
      <c r="H97" s="201" t="s">
        <v>19</v>
      </c>
      <c r="I97" s="203"/>
      <c r="J97" s="200"/>
      <c r="K97" s="200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172</v>
      </c>
      <c r="AU97" s="208" t="s">
        <v>82</v>
      </c>
      <c r="AV97" s="13" t="s">
        <v>80</v>
      </c>
      <c r="AW97" s="13" t="s">
        <v>35</v>
      </c>
      <c r="AX97" s="13" t="s">
        <v>73</v>
      </c>
      <c r="AY97" s="208" t="s">
        <v>159</v>
      </c>
    </row>
    <row r="98" spans="1:65" s="14" customFormat="1" ht="11.25">
      <c r="B98" s="209"/>
      <c r="C98" s="210"/>
      <c r="D98" s="192" t="s">
        <v>172</v>
      </c>
      <c r="E98" s="211" t="s">
        <v>19</v>
      </c>
      <c r="F98" s="212" t="s">
        <v>1093</v>
      </c>
      <c r="G98" s="210"/>
      <c r="H98" s="213">
        <v>1.627</v>
      </c>
      <c r="I98" s="214"/>
      <c r="J98" s="210"/>
      <c r="K98" s="210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172</v>
      </c>
      <c r="AU98" s="219" t="s">
        <v>82</v>
      </c>
      <c r="AV98" s="14" t="s">
        <v>82</v>
      </c>
      <c r="AW98" s="14" t="s">
        <v>35</v>
      </c>
      <c r="AX98" s="14" t="s">
        <v>73</v>
      </c>
      <c r="AY98" s="219" t="s">
        <v>159</v>
      </c>
    </row>
    <row r="99" spans="1:65" s="15" customFormat="1" ht="11.25">
      <c r="B99" s="220"/>
      <c r="C99" s="221"/>
      <c r="D99" s="192" t="s">
        <v>172</v>
      </c>
      <c r="E99" s="222" t="s">
        <v>19</v>
      </c>
      <c r="F99" s="223" t="s">
        <v>175</v>
      </c>
      <c r="G99" s="221"/>
      <c r="H99" s="224">
        <v>1.627</v>
      </c>
      <c r="I99" s="225"/>
      <c r="J99" s="221"/>
      <c r="K99" s="221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172</v>
      </c>
      <c r="AU99" s="230" t="s">
        <v>82</v>
      </c>
      <c r="AV99" s="15" t="s">
        <v>166</v>
      </c>
      <c r="AW99" s="15" t="s">
        <v>35</v>
      </c>
      <c r="AX99" s="15" t="s">
        <v>80</v>
      </c>
      <c r="AY99" s="230" t="s">
        <v>159</v>
      </c>
    </row>
    <row r="100" spans="1:65" s="2" customFormat="1" ht="24.2" customHeight="1">
      <c r="A100" s="35"/>
      <c r="B100" s="36"/>
      <c r="C100" s="179" t="s">
        <v>184</v>
      </c>
      <c r="D100" s="179" t="s">
        <v>161</v>
      </c>
      <c r="E100" s="180" t="s">
        <v>593</v>
      </c>
      <c r="F100" s="181" t="s">
        <v>594</v>
      </c>
      <c r="G100" s="182" t="s">
        <v>211</v>
      </c>
      <c r="H100" s="183">
        <v>17.425000000000001</v>
      </c>
      <c r="I100" s="184"/>
      <c r="J100" s="185">
        <f>ROUND(I100*H100,2)</f>
        <v>0</v>
      </c>
      <c r="K100" s="181" t="s">
        <v>583</v>
      </c>
      <c r="L100" s="40"/>
      <c r="M100" s="186" t="s">
        <v>19</v>
      </c>
      <c r="N100" s="187" t="s">
        <v>44</v>
      </c>
      <c r="O100" s="65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166</v>
      </c>
      <c r="AT100" s="190" t="s">
        <v>161</v>
      </c>
      <c r="AU100" s="190" t="s">
        <v>82</v>
      </c>
      <c r="AY100" s="18" t="s">
        <v>159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8" t="s">
        <v>80</v>
      </c>
      <c r="BK100" s="191">
        <f>ROUND(I100*H100,2)</f>
        <v>0</v>
      </c>
      <c r="BL100" s="18" t="s">
        <v>166</v>
      </c>
      <c r="BM100" s="190" t="s">
        <v>1094</v>
      </c>
    </row>
    <row r="101" spans="1:65" s="2" customFormat="1" ht="78">
      <c r="A101" s="35"/>
      <c r="B101" s="36"/>
      <c r="C101" s="37"/>
      <c r="D101" s="192" t="s">
        <v>168</v>
      </c>
      <c r="E101" s="37"/>
      <c r="F101" s="193" t="s">
        <v>596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168</v>
      </c>
      <c r="AU101" s="18" t="s">
        <v>82</v>
      </c>
    </row>
    <row r="102" spans="1:65" s="13" customFormat="1" ht="11.25">
      <c r="B102" s="199"/>
      <c r="C102" s="200"/>
      <c r="D102" s="192" t="s">
        <v>172</v>
      </c>
      <c r="E102" s="201" t="s">
        <v>19</v>
      </c>
      <c r="F102" s="202" t="s">
        <v>685</v>
      </c>
      <c r="G102" s="200"/>
      <c r="H102" s="201" t="s">
        <v>19</v>
      </c>
      <c r="I102" s="203"/>
      <c r="J102" s="200"/>
      <c r="K102" s="200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172</v>
      </c>
      <c r="AU102" s="208" t="s">
        <v>82</v>
      </c>
      <c r="AV102" s="13" t="s">
        <v>80</v>
      </c>
      <c r="AW102" s="13" t="s">
        <v>35</v>
      </c>
      <c r="AX102" s="13" t="s">
        <v>73</v>
      </c>
      <c r="AY102" s="208" t="s">
        <v>159</v>
      </c>
    </row>
    <row r="103" spans="1:65" s="14" customFormat="1" ht="11.25">
      <c r="B103" s="209"/>
      <c r="C103" s="210"/>
      <c r="D103" s="192" t="s">
        <v>172</v>
      </c>
      <c r="E103" s="211" t="s">
        <v>19</v>
      </c>
      <c r="F103" s="212" t="s">
        <v>1095</v>
      </c>
      <c r="G103" s="210"/>
      <c r="H103" s="213">
        <v>17.425000000000001</v>
      </c>
      <c r="I103" s="214"/>
      <c r="J103" s="210"/>
      <c r="K103" s="210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172</v>
      </c>
      <c r="AU103" s="219" t="s">
        <v>82</v>
      </c>
      <c r="AV103" s="14" t="s">
        <v>82</v>
      </c>
      <c r="AW103" s="14" t="s">
        <v>35</v>
      </c>
      <c r="AX103" s="14" t="s">
        <v>73</v>
      </c>
      <c r="AY103" s="219" t="s">
        <v>159</v>
      </c>
    </row>
    <row r="104" spans="1:65" s="15" customFormat="1" ht="11.25">
      <c r="B104" s="220"/>
      <c r="C104" s="221"/>
      <c r="D104" s="192" t="s">
        <v>172</v>
      </c>
      <c r="E104" s="222" t="s">
        <v>19</v>
      </c>
      <c r="F104" s="223" t="s">
        <v>175</v>
      </c>
      <c r="G104" s="221"/>
      <c r="H104" s="224">
        <v>17.425000000000001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172</v>
      </c>
      <c r="AU104" s="230" t="s">
        <v>82</v>
      </c>
      <c r="AV104" s="15" t="s">
        <v>166</v>
      </c>
      <c r="AW104" s="15" t="s">
        <v>35</v>
      </c>
      <c r="AX104" s="15" t="s">
        <v>80</v>
      </c>
      <c r="AY104" s="230" t="s">
        <v>159</v>
      </c>
    </row>
    <row r="105" spans="1:65" s="2" customFormat="1" ht="16.5" customHeight="1">
      <c r="A105" s="35"/>
      <c r="B105" s="36"/>
      <c r="C105" s="231" t="s">
        <v>166</v>
      </c>
      <c r="D105" s="231" t="s">
        <v>253</v>
      </c>
      <c r="E105" s="232" t="s">
        <v>599</v>
      </c>
      <c r="F105" s="233" t="s">
        <v>600</v>
      </c>
      <c r="G105" s="234" t="s">
        <v>222</v>
      </c>
      <c r="H105" s="235">
        <v>29.623000000000001</v>
      </c>
      <c r="I105" s="236"/>
      <c r="J105" s="237">
        <f>ROUND(I105*H105,2)</f>
        <v>0</v>
      </c>
      <c r="K105" s="233" t="s">
        <v>583</v>
      </c>
      <c r="L105" s="238"/>
      <c r="M105" s="239" t="s">
        <v>19</v>
      </c>
      <c r="N105" s="240" t="s">
        <v>44</v>
      </c>
      <c r="O105" s="65"/>
      <c r="P105" s="188">
        <f>O105*H105</f>
        <v>0</v>
      </c>
      <c r="Q105" s="188">
        <v>1</v>
      </c>
      <c r="R105" s="188">
        <f>Q105*H105</f>
        <v>29.623000000000001</v>
      </c>
      <c r="S105" s="188">
        <v>0</v>
      </c>
      <c r="T105" s="189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0" t="s">
        <v>191</v>
      </c>
      <c r="AT105" s="190" t="s">
        <v>253</v>
      </c>
      <c r="AU105" s="190" t="s">
        <v>82</v>
      </c>
      <c r="AY105" s="18" t="s">
        <v>159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8" t="s">
        <v>80</v>
      </c>
      <c r="BK105" s="191">
        <f>ROUND(I105*H105,2)</f>
        <v>0</v>
      </c>
      <c r="BL105" s="18" t="s">
        <v>166</v>
      </c>
      <c r="BM105" s="190" t="s">
        <v>1096</v>
      </c>
    </row>
    <row r="106" spans="1:65" s="2" customFormat="1" ht="11.25">
      <c r="A106" s="35"/>
      <c r="B106" s="36"/>
      <c r="C106" s="37"/>
      <c r="D106" s="192" t="s">
        <v>168</v>
      </c>
      <c r="E106" s="37"/>
      <c r="F106" s="193" t="s">
        <v>600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168</v>
      </c>
      <c r="AU106" s="18" t="s">
        <v>82</v>
      </c>
    </row>
    <row r="107" spans="1:65" s="13" customFormat="1" ht="11.25">
      <c r="B107" s="199"/>
      <c r="C107" s="200"/>
      <c r="D107" s="192" t="s">
        <v>172</v>
      </c>
      <c r="E107" s="201" t="s">
        <v>19</v>
      </c>
      <c r="F107" s="202" t="s">
        <v>686</v>
      </c>
      <c r="G107" s="200"/>
      <c r="H107" s="201" t="s">
        <v>19</v>
      </c>
      <c r="I107" s="203"/>
      <c r="J107" s="200"/>
      <c r="K107" s="200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172</v>
      </c>
      <c r="AU107" s="208" t="s">
        <v>82</v>
      </c>
      <c r="AV107" s="13" t="s">
        <v>80</v>
      </c>
      <c r="AW107" s="13" t="s">
        <v>35</v>
      </c>
      <c r="AX107" s="13" t="s">
        <v>73</v>
      </c>
      <c r="AY107" s="208" t="s">
        <v>159</v>
      </c>
    </row>
    <row r="108" spans="1:65" s="14" customFormat="1" ht="11.25">
      <c r="B108" s="209"/>
      <c r="C108" s="210"/>
      <c r="D108" s="192" t="s">
        <v>172</v>
      </c>
      <c r="E108" s="211" t="s">
        <v>19</v>
      </c>
      <c r="F108" s="212" t="s">
        <v>1097</v>
      </c>
      <c r="G108" s="210"/>
      <c r="H108" s="213">
        <v>29.623000000000001</v>
      </c>
      <c r="I108" s="214"/>
      <c r="J108" s="210"/>
      <c r="K108" s="210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172</v>
      </c>
      <c r="AU108" s="219" t="s">
        <v>82</v>
      </c>
      <c r="AV108" s="14" t="s">
        <v>82</v>
      </c>
      <c r="AW108" s="14" t="s">
        <v>35</v>
      </c>
      <c r="AX108" s="14" t="s">
        <v>73</v>
      </c>
      <c r="AY108" s="219" t="s">
        <v>159</v>
      </c>
    </row>
    <row r="109" spans="1:65" s="15" customFormat="1" ht="11.25">
      <c r="B109" s="220"/>
      <c r="C109" s="221"/>
      <c r="D109" s="192" t="s">
        <v>172</v>
      </c>
      <c r="E109" s="222" t="s">
        <v>19</v>
      </c>
      <c r="F109" s="223" t="s">
        <v>175</v>
      </c>
      <c r="G109" s="221"/>
      <c r="H109" s="224">
        <v>29.623000000000001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AT109" s="230" t="s">
        <v>172</v>
      </c>
      <c r="AU109" s="230" t="s">
        <v>82</v>
      </c>
      <c r="AV109" s="15" t="s">
        <v>166</v>
      </c>
      <c r="AW109" s="15" t="s">
        <v>35</v>
      </c>
      <c r="AX109" s="15" t="s">
        <v>80</v>
      </c>
      <c r="AY109" s="230" t="s">
        <v>159</v>
      </c>
    </row>
    <row r="110" spans="1:65" s="2" customFormat="1" ht="24.2" customHeight="1">
      <c r="A110" s="35"/>
      <c r="B110" s="36"/>
      <c r="C110" s="179" t="s">
        <v>199</v>
      </c>
      <c r="D110" s="179" t="s">
        <v>161</v>
      </c>
      <c r="E110" s="180" t="s">
        <v>604</v>
      </c>
      <c r="F110" s="181" t="s">
        <v>605</v>
      </c>
      <c r="G110" s="182" t="s">
        <v>202</v>
      </c>
      <c r="H110" s="183">
        <v>32.5</v>
      </c>
      <c r="I110" s="184"/>
      <c r="J110" s="185">
        <f>ROUND(I110*H110,2)</f>
        <v>0</v>
      </c>
      <c r="K110" s="181" t="s">
        <v>583</v>
      </c>
      <c r="L110" s="40"/>
      <c r="M110" s="186" t="s">
        <v>19</v>
      </c>
      <c r="N110" s="187" t="s">
        <v>44</v>
      </c>
      <c r="O110" s="65"/>
      <c r="P110" s="188">
        <f>O110*H110</f>
        <v>0</v>
      </c>
      <c r="Q110" s="188">
        <v>0</v>
      </c>
      <c r="R110" s="188">
        <f>Q110*H110</f>
        <v>0</v>
      </c>
      <c r="S110" s="188">
        <v>0</v>
      </c>
      <c r="T110" s="18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0" t="s">
        <v>166</v>
      </c>
      <c r="AT110" s="190" t="s">
        <v>161</v>
      </c>
      <c r="AU110" s="190" t="s">
        <v>82</v>
      </c>
      <c r="AY110" s="18" t="s">
        <v>159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8" t="s">
        <v>80</v>
      </c>
      <c r="BK110" s="191">
        <f>ROUND(I110*H110,2)</f>
        <v>0</v>
      </c>
      <c r="BL110" s="18" t="s">
        <v>166</v>
      </c>
      <c r="BM110" s="190" t="s">
        <v>1098</v>
      </c>
    </row>
    <row r="111" spans="1:65" s="2" customFormat="1" ht="39">
      <c r="A111" s="35"/>
      <c r="B111" s="36"/>
      <c r="C111" s="37"/>
      <c r="D111" s="192" t="s">
        <v>168</v>
      </c>
      <c r="E111" s="37"/>
      <c r="F111" s="193" t="s">
        <v>607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168</v>
      </c>
      <c r="AU111" s="18" t="s">
        <v>82</v>
      </c>
    </row>
    <row r="112" spans="1:65" s="14" customFormat="1" ht="11.25">
      <c r="B112" s="209"/>
      <c r="C112" s="210"/>
      <c r="D112" s="192" t="s">
        <v>172</v>
      </c>
      <c r="E112" s="211" t="s">
        <v>19</v>
      </c>
      <c r="F112" s="212" t="s">
        <v>1099</v>
      </c>
      <c r="G112" s="210"/>
      <c r="H112" s="213">
        <v>32.5</v>
      </c>
      <c r="I112" s="214"/>
      <c r="J112" s="210"/>
      <c r="K112" s="210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172</v>
      </c>
      <c r="AU112" s="219" t="s">
        <v>82</v>
      </c>
      <c r="AV112" s="14" t="s">
        <v>82</v>
      </c>
      <c r="AW112" s="14" t="s">
        <v>35</v>
      </c>
      <c r="AX112" s="14" t="s">
        <v>73</v>
      </c>
      <c r="AY112" s="219" t="s">
        <v>159</v>
      </c>
    </row>
    <row r="113" spans="1:65" s="15" customFormat="1" ht="11.25">
      <c r="B113" s="220"/>
      <c r="C113" s="221"/>
      <c r="D113" s="192" t="s">
        <v>172</v>
      </c>
      <c r="E113" s="222" t="s">
        <v>19</v>
      </c>
      <c r="F113" s="223" t="s">
        <v>175</v>
      </c>
      <c r="G113" s="221"/>
      <c r="H113" s="224">
        <v>32.5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172</v>
      </c>
      <c r="AU113" s="230" t="s">
        <v>82</v>
      </c>
      <c r="AV113" s="15" t="s">
        <v>166</v>
      </c>
      <c r="AW113" s="15" t="s">
        <v>35</v>
      </c>
      <c r="AX113" s="15" t="s">
        <v>80</v>
      </c>
      <c r="AY113" s="230" t="s">
        <v>159</v>
      </c>
    </row>
    <row r="114" spans="1:65" s="2" customFormat="1" ht="24.2" customHeight="1">
      <c r="A114" s="35"/>
      <c r="B114" s="36"/>
      <c r="C114" s="179" t="s">
        <v>208</v>
      </c>
      <c r="D114" s="179" t="s">
        <v>161</v>
      </c>
      <c r="E114" s="180" t="s">
        <v>1100</v>
      </c>
      <c r="F114" s="181" t="s">
        <v>1101</v>
      </c>
      <c r="G114" s="182" t="s">
        <v>617</v>
      </c>
      <c r="H114" s="183">
        <v>8.9999999999999993E-3</v>
      </c>
      <c r="I114" s="184"/>
      <c r="J114" s="185">
        <f>ROUND(I114*H114,2)</f>
        <v>0</v>
      </c>
      <c r="K114" s="181" t="s">
        <v>583</v>
      </c>
      <c r="L114" s="40"/>
      <c r="M114" s="186" t="s">
        <v>19</v>
      </c>
      <c r="N114" s="187" t="s">
        <v>44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166</v>
      </c>
      <c r="AT114" s="190" t="s">
        <v>161</v>
      </c>
      <c r="AU114" s="190" t="s">
        <v>82</v>
      </c>
      <c r="AY114" s="18" t="s">
        <v>159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80</v>
      </c>
      <c r="BK114" s="191">
        <f>ROUND(I114*H114,2)</f>
        <v>0</v>
      </c>
      <c r="BL114" s="18" t="s">
        <v>166</v>
      </c>
      <c r="BM114" s="190" t="s">
        <v>1102</v>
      </c>
    </row>
    <row r="115" spans="1:65" s="2" customFormat="1" ht="48.75">
      <c r="A115" s="35"/>
      <c r="B115" s="36"/>
      <c r="C115" s="37"/>
      <c r="D115" s="192" t="s">
        <v>168</v>
      </c>
      <c r="E115" s="37"/>
      <c r="F115" s="193" t="s">
        <v>1103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168</v>
      </c>
      <c r="AU115" s="18" t="s">
        <v>82</v>
      </c>
    </row>
    <row r="116" spans="1:65" s="2" customFormat="1" ht="24.2" customHeight="1">
      <c r="A116" s="35"/>
      <c r="B116" s="36"/>
      <c r="C116" s="179" t="s">
        <v>219</v>
      </c>
      <c r="D116" s="179" t="s">
        <v>161</v>
      </c>
      <c r="E116" s="180" t="s">
        <v>1104</v>
      </c>
      <c r="F116" s="181" t="s">
        <v>1105</v>
      </c>
      <c r="G116" s="182" t="s">
        <v>617</v>
      </c>
      <c r="H116" s="183">
        <v>8.9999999999999993E-3</v>
      </c>
      <c r="I116" s="184"/>
      <c r="J116" s="185">
        <f>ROUND(I116*H116,2)</f>
        <v>0</v>
      </c>
      <c r="K116" s="181" t="s">
        <v>583</v>
      </c>
      <c r="L116" s="40"/>
      <c r="M116" s="186" t="s">
        <v>19</v>
      </c>
      <c r="N116" s="187" t="s">
        <v>44</v>
      </c>
      <c r="O116" s="65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0" t="s">
        <v>166</v>
      </c>
      <c r="AT116" s="190" t="s">
        <v>161</v>
      </c>
      <c r="AU116" s="190" t="s">
        <v>82</v>
      </c>
      <c r="AY116" s="18" t="s">
        <v>159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8" t="s">
        <v>80</v>
      </c>
      <c r="BK116" s="191">
        <f>ROUND(I116*H116,2)</f>
        <v>0</v>
      </c>
      <c r="BL116" s="18" t="s">
        <v>166</v>
      </c>
      <c r="BM116" s="190" t="s">
        <v>1106</v>
      </c>
    </row>
    <row r="117" spans="1:65" s="2" customFormat="1" ht="58.5">
      <c r="A117" s="35"/>
      <c r="B117" s="36"/>
      <c r="C117" s="37"/>
      <c r="D117" s="192" t="s">
        <v>168</v>
      </c>
      <c r="E117" s="37"/>
      <c r="F117" s="193" t="s">
        <v>1107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168</v>
      </c>
      <c r="AU117" s="18" t="s">
        <v>82</v>
      </c>
    </row>
    <row r="118" spans="1:65" s="2" customFormat="1" ht="24.2" customHeight="1">
      <c r="A118" s="35"/>
      <c r="B118" s="36"/>
      <c r="C118" s="179" t="s">
        <v>191</v>
      </c>
      <c r="D118" s="179" t="s">
        <v>161</v>
      </c>
      <c r="E118" s="180" t="s">
        <v>1108</v>
      </c>
      <c r="F118" s="181" t="s">
        <v>1109</v>
      </c>
      <c r="G118" s="182" t="s">
        <v>164</v>
      </c>
      <c r="H118" s="183">
        <v>12</v>
      </c>
      <c r="I118" s="184"/>
      <c r="J118" s="185">
        <f>ROUND(I118*H118,2)</f>
        <v>0</v>
      </c>
      <c r="K118" s="181" t="s">
        <v>583</v>
      </c>
      <c r="L118" s="40"/>
      <c r="M118" s="186" t="s">
        <v>19</v>
      </c>
      <c r="N118" s="187" t="s">
        <v>44</v>
      </c>
      <c r="O118" s="65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166</v>
      </c>
      <c r="AT118" s="190" t="s">
        <v>161</v>
      </c>
      <c r="AU118" s="190" t="s">
        <v>82</v>
      </c>
      <c r="AY118" s="18" t="s">
        <v>159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8" t="s">
        <v>80</v>
      </c>
      <c r="BK118" s="191">
        <f>ROUND(I118*H118,2)</f>
        <v>0</v>
      </c>
      <c r="BL118" s="18" t="s">
        <v>166</v>
      </c>
      <c r="BM118" s="190" t="s">
        <v>1110</v>
      </c>
    </row>
    <row r="119" spans="1:65" s="2" customFormat="1" ht="68.25">
      <c r="A119" s="35"/>
      <c r="B119" s="36"/>
      <c r="C119" s="37"/>
      <c r="D119" s="192" t="s">
        <v>168</v>
      </c>
      <c r="E119" s="37"/>
      <c r="F119" s="193" t="s">
        <v>1111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168</v>
      </c>
      <c r="AU119" s="18" t="s">
        <v>82</v>
      </c>
    </row>
    <row r="120" spans="1:65" s="13" customFormat="1" ht="11.25">
      <c r="B120" s="199"/>
      <c r="C120" s="200"/>
      <c r="D120" s="192" t="s">
        <v>172</v>
      </c>
      <c r="E120" s="201" t="s">
        <v>19</v>
      </c>
      <c r="F120" s="202" t="s">
        <v>1112</v>
      </c>
      <c r="G120" s="200"/>
      <c r="H120" s="201" t="s">
        <v>19</v>
      </c>
      <c r="I120" s="203"/>
      <c r="J120" s="200"/>
      <c r="K120" s="200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172</v>
      </c>
      <c r="AU120" s="208" t="s">
        <v>82</v>
      </c>
      <c r="AV120" s="13" t="s">
        <v>80</v>
      </c>
      <c r="AW120" s="13" t="s">
        <v>35</v>
      </c>
      <c r="AX120" s="13" t="s">
        <v>73</v>
      </c>
      <c r="AY120" s="208" t="s">
        <v>159</v>
      </c>
    </row>
    <row r="121" spans="1:65" s="14" customFormat="1" ht="11.25">
      <c r="B121" s="209"/>
      <c r="C121" s="210"/>
      <c r="D121" s="192" t="s">
        <v>172</v>
      </c>
      <c r="E121" s="211" t="s">
        <v>19</v>
      </c>
      <c r="F121" s="212" t="s">
        <v>1113</v>
      </c>
      <c r="G121" s="210"/>
      <c r="H121" s="213">
        <v>12</v>
      </c>
      <c r="I121" s="214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172</v>
      </c>
      <c r="AU121" s="219" t="s">
        <v>82</v>
      </c>
      <c r="AV121" s="14" t="s">
        <v>82</v>
      </c>
      <c r="AW121" s="14" t="s">
        <v>35</v>
      </c>
      <c r="AX121" s="14" t="s">
        <v>73</v>
      </c>
      <c r="AY121" s="219" t="s">
        <v>159</v>
      </c>
    </row>
    <row r="122" spans="1:65" s="15" customFormat="1" ht="11.25">
      <c r="B122" s="220"/>
      <c r="C122" s="221"/>
      <c r="D122" s="192" t="s">
        <v>172</v>
      </c>
      <c r="E122" s="222" t="s">
        <v>19</v>
      </c>
      <c r="F122" s="223" t="s">
        <v>175</v>
      </c>
      <c r="G122" s="221"/>
      <c r="H122" s="224">
        <v>12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172</v>
      </c>
      <c r="AU122" s="230" t="s">
        <v>82</v>
      </c>
      <c r="AV122" s="15" t="s">
        <v>166</v>
      </c>
      <c r="AW122" s="15" t="s">
        <v>35</v>
      </c>
      <c r="AX122" s="15" t="s">
        <v>80</v>
      </c>
      <c r="AY122" s="230" t="s">
        <v>159</v>
      </c>
    </row>
    <row r="123" spans="1:65" s="2" customFormat="1" ht="24.2" customHeight="1">
      <c r="A123" s="35"/>
      <c r="B123" s="36"/>
      <c r="C123" s="179" t="s">
        <v>231</v>
      </c>
      <c r="D123" s="179" t="s">
        <v>161</v>
      </c>
      <c r="E123" s="180" t="s">
        <v>627</v>
      </c>
      <c r="F123" s="181" t="s">
        <v>628</v>
      </c>
      <c r="G123" s="182" t="s">
        <v>362</v>
      </c>
      <c r="H123" s="183">
        <v>4</v>
      </c>
      <c r="I123" s="184"/>
      <c r="J123" s="185">
        <f>ROUND(I123*H123,2)</f>
        <v>0</v>
      </c>
      <c r="K123" s="181" t="s">
        <v>583</v>
      </c>
      <c r="L123" s="40"/>
      <c r="M123" s="186" t="s">
        <v>19</v>
      </c>
      <c r="N123" s="187" t="s">
        <v>44</v>
      </c>
      <c r="O123" s="65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166</v>
      </c>
      <c r="AT123" s="190" t="s">
        <v>161</v>
      </c>
      <c r="AU123" s="190" t="s">
        <v>82</v>
      </c>
      <c r="AY123" s="18" t="s">
        <v>159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80</v>
      </c>
      <c r="BK123" s="191">
        <f>ROUND(I123*H123,2)</f>
        <v>0</v>
      </c>
      <c r="BL123" s="18" t="s">
        <v>166</v>
      </c>
      <c r="BM123" s="190" t="s">
        <v>1114</v>
      </c>
    </row>
    <row r="124" spans="1:65" s="2" customFormat="1" ht="29.25">
      <c r="A124" s="35"/>
      <c r="B124" s="36"/>
      <c r="C124" s="37"/>
      <c r="D124" s="192" t="s">
        <v>168</v>
      </c>
      <c r="E124" s="37"/>
      <c r="F124" s="193" t="s">
        <v>630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168</v>
      </c>
      <c r="AU124" s="18" t="s">
        <v>82</v>
      </c>
    </row>
    <row r="125" spans="1:65" s="13" customFormat="1" ht="11.25">
      <c r="B125" s="199"/>
      <c r="C125" s="200"/>
      <c r="D125" s="192" t="s">
        <v>172</v>
      </c>
      <c r="E125" s="201" t="s">
        <v>19</v>
      </c>
      <c r="F125" s="202" t="s">
        <v>1115</v>
      </c>
      <c r="G125" s="200"/>
      <c r="H125" s="201" t="s">
        <v>19</v>
      </c>
      <c r="I125" s="203"/>
      <c r="J125" s="200"/>
      <c r="K125" s="200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172</v>
      </c>
      <c r="AU125" s="208" t="s">
        <v>82</v>
      </c>
      <c r="AV125" s="13" t="s">
        <v>80</v>
      </c>
      <c r="AW125" s="13" t="s">
        <v>35</v>
      </c>
      <c r="AX125" s="13" t="s">
        <v>73</v>
      </c>
      <c r="AY125" s="208" t="s">
        <v>159</v>
      </c>
    </row>
    <row r="126" spans="1:65" s="14" customFormat="1" ht="11.25">
      <c r="B126" s="209"/>
      <c r="C126" s="210"/>
      <c r="D126" s="192" t="s">
        <v>172</v>
      </c>
      <c r="E126" s="211" t="s">
        <v>19</v>
      </c>
      <c r="F126" s="212" t="s">
        <v>1116</v>
      </c>
      <c r="G126" s="210"/>
      <c r="H126" s="213">
        <v>4</v>
      </c>
      <c r="I126" s="214"/>
      <c r="J126" s="210"/>
      <c r="K126" s="210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172</v>
      </c>
      <c r="AU126" s="219" t="s">
        <v>82</v>
      </c>
      <c r="AV126" s="14" t="s">
        <v>82</v>
      </c>
      <c r="AW126" s="14" t="s">
        <v>35</v>
      </c>
      <c r="AX126" s="14" t="s">
        <v>73</v>
      </c>
      <c r="AY126" s="219" t="s">
        <v>159</v>
      </c>
    </row>
    <row r="127" spans="1:65" s="15" customFormat="1" ht="11.25">
      <c r="B127" s="220"/>
      <c r="C127" s="221"/>
      <c r="D127" s="192" t="s">
        <v>172</v>
      </c>
      <c r="E127" s="222" t="s">
        <v>19</v>
      </c>
      <c r="F127" s="223" t="s">
        <v>175</v>
      </c>
      <c r="G127" s="221"/>
      <c r="H127" s="224">
        <v>4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172</v>
      </c>
      <c r="AU127" s="230" t="s">
        <v>82</v>
      </c>
      <c r="AV127" s="15" t="s">
        <v>166</v>
      </c>
      <c r="AW127" s="15" t="s">
        <v>35</v>
      </c>
      <c r="AX127" s="15" t="s">
        <v>80</v>
      </c>
      <c r="AY127" s="230" t="s">
        <v>159</v>
      </c>
    </row>
    <row r="128" spans="1:65" s="2" customFormat="1" ht="16.5" customHeight="1">
      <c r="A128" s="35"/>
      <c r="B128" s="36"/>
      <c r="C128" s="179" t="s">
        <v>238</v>
      </c>
      <c r="D128" s="179" t="s">
        <v>161</v>
      </c>
      <c r="E128" s="180" t="s">
        <v>1117</v>
      </c>
      <c r="F128" s="181" t="s">
        <v>1118</v>
      </c>
      <c r="G128" s="182" t="s">
        <v>362</v>
      </c>
      <c r="H128" s="183">
        <v>8</v>
      </c>
      <c r="I128" s="184"/>
      <c r="J128" s="185">
        <f>ROUND(I128*H128,2)</f>
        <v>0</v>
      </c>
      <c r="K128" s="181" t="s">
        <v>583</v>
      </c>
      <c r="L128" s="40"/>
      <c r="M128" s="186" t="s">
        <v>19</v>
      </c>
      <c r="N128" s="187" t="s">
        <v>44</v>
      </c>
      <c r="O128" s="65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0" t="s">
        <v>166</v>
      </c>
      <c r="AT128" s="190" t="s">
        <v>161</v>
      </c>
      <c r="AU128" s="190" t="s">
        <v>82</v>
      </c>
      <c r="AY128" s="18" t="s">
        <v>159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80</v>
      </c>
      <c r="BK128" s="191">
        <f>ROUND(I128*H128,2)</f>
        <v>0</v>
      </c>
      <c r="BL128" s="18" t="s">
        <v>166</v>
      </c>
      <c r="BM128" s="190" t="s">
        <v>1119</v>
      </c>
    </row>
    <row r="129" spans="1:65" s="2" customFormat="1" ht="29.25">
      <c r="A129" s="35"/>
      <c r="B129" s="36"/>
      <c r="C129" s="37"/>
      <c r="D129" s="192" t="s">
        <v>168</v>
      </c>
      <c r="E129" s="37"/>
      <c r="F129" s="193" t="s">
        <v>1120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168</v>
      </c>
      <c r="AU129" s="18" t="s">
        <v>82</v>
      </c>
    </row>
    <row r="130" spans="1:65" s="2" customFormat="1" ht="21.75" customHeight="1">
      <c r="A130" s="35"/>
      <c r="B130" s="36"/>
      <c r="C130" s="179" t="s">
        <v>244</v>
      </c>
      <c r="D130" s="179" t="s">
        <v>161</v>
      </c>
      <c r="E130" s="180" t="s">
        <v>1121</v>
      </c>
      <c r="F130" s="181" t="s">
        <v>1122</v>
      </c>
      <c r="G130" s="182" t="s">
        <v>1123</v>
      </c>
      <c r="H130" s="183">
        <v>2</v>
      </c>
      <c r="I130" s="184"/>
      <c r="J130" s="185">
        <f>ROUND(I130*H130,2)</f>
        <v>0</v>
      </c>
      <c r="K130" s="181" t="s">
        <v>583</v>
      </c>
      <c r="L130" s="40"/>
      <c r="M130" s="186" t="s">
        <v>19</v>
      </c>
      <c r="N130" s="187" t="s">
        <v>44</v>
      </c>
      <c r="O130" s="65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166</v>
      </c>
      <c r="AT130" s="190" t="s">
        <v>161</v>
      </c>
      <c r="AU130" s="190" t="s">
        <v>82</v>
      </c>
      <c r="AY130" s="18" t="s">
        <v>159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80</v>
      </c>
      <c r="BK130" s="191">
        <f>ROUND(I130*H130,2)</f>
        <v>0</v>
      </c>
      <c r="BL130" s="18" t="s">
        <v>166</v>
      </c>
      <c r="BM130" s="190" t="s">
        <v>1124</v>
      </c>
    </row>
    <row r="131" spans="1:65" s="2" customFormat="1" ht="58.5">
      <c r="A131" s="35"/>
      <c r="B131" s="36"/>
      <c r="C131" s="37"/>
      <c r="D131" s="192" t="s">
        <v>168</v>
      </c>
      <c r="E131" s="37"/>
      <c r="F131" s="193" t="s">
        <v>1125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168</v>
      </c>
      <c r="AU131" s="18" t="s">
        <v>82</v>
      </c>
    </row>
    <row r="132" spans="1:65" s="2" customFormat="1" ht="21.75" customHeight="1">
      <c r="A132" s="35"/>
      <c r="B132" s="36"/>
      <c r="C132" s="179" t="s">
        <v>252</v>
      </c>
      <c r="D132" s="179" t="s">
        <v>161</v>
      </c>
      <c r="E132" s="180" t="s">
        <v>1126</v>
      </c>
      <c r="F132" s="181" t="s">
        <v>1127</v>
      </c>
      <c r="G132" s="182" t="s">
        <v>1123</v>
      </c>
      <c r="H132" s="183">
        <v>4</v>
      </c>
      <c r="I132" s="184"/>
      <c r="J132" s="185">
        <f>ROUND(I132*H132,2)</f>
        <v>0</v>
      </c>
      <c r="K132" s="181" t="s">
        <v>583</v>
      </c>
      <c r="L132" s="40"/>
      <c r="M132" s="186" t="s">
        <v>19</v>
      </c>
      <c r="N132" s="187" t="s">
        <v>44</v>
      </c>
      <c r="O132" s="65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0" t="s">
        <v>166</v>
      </c>
      <c r="AT132" s="190" t="s">
        <v>161</v>
      </c>
      <c r="AU132" s="190" t="s">
        <v>82</v>
      </c>
      <c r="AY132" s="18" t="s">
        <v>159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80</v>
      </c>
      <c r="BK132" s="191">
        <f>ROUND(I132*H132,2)</f>
        <v>0</v>
      </c>
      <c r="BL132" s="18" t="s">
        <v>166</v>
      </c>
      <c r="BM132" s="190" t="s">
        <v>1128</v>
      </c>
    </row>
    <row r="133" spans="1:65" s="2" customFormat="1" ht="48.75">
      <c r="A133" s="35"/>
      <c r="B133" s="36"/>
      <c r="C133" s="37"/>
      <c r="D133" s="192" t="s">
        <v>168</v>
      </c>
      <c r="E133" s="37"/>
      <c r="F133" s="193" t="s">
        <v>1129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168</v>
      </c>
      <c r="AU133" s="18" t="s">
        <v>82</v>
      </c>
    </row>
    <row r="134" spans="1:65" s="2" customFormat="1" ht="24.2" customHeight="1">
      <c r="A134" s="35"/>
      <c r="B134" s="36"/>
      <c r="C134" s="179" t="s">
        <v>258</v>
      </c>
      <c r="D134" s="179" t="s">
        <v>161</v>
      </c>
      <c r="E134" s="180" t="s">
        <v>650</v>
      </c>
      <c r="F134" s="181" t="s">
        <v>651</v>
      </c>
      <c r="G134" s="182" t="s">
        <v>652</v>
      </c>
      <c r="H134" s="183">
        <v>2</v>
      </c>
      <c r="I134" s="184"/>
      <c r="J134" s="185">
        <f>ROUND(I134*H134,2)</f>
        <v>0</v>
      </c>
      <c r="K134" s="181" t="s">
        <v>583</v>
      </c>
      <c r="L134" s="40"/>
      <c r="M134" s="186" t="s">
        <v>19</v>
      </c>
      <c r="N134" s="187" t="s">
        <v>44</v>
      </c>
      <c r="O134" s="65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0" t="s">
        <v>166</v>
      </c>
      <c r="AT134" s="190" t="s">
        <v>161</v>
      </c>
      <c r="AU134" s="190" t="s">
        <v>82</v>
      </c>
      <c r="AY134" s="18" t="s">
        <v>159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80</v>
      </c>
      <c r="BK134" s="191">
        <f>ROUND(I134*H134,2)</f>
        <v>0</v>
      </c>
      <c r="BL134" s="18" t="s">
        <v>166</v>
      </c>
      <c r="BM134" s="190" t="s">
        <v>1130</v>
      </c>
    </row>
    <row r="135" spans="1:65" s="2" customFormat="1" ht="68.25">
      <c r="A135" s="35"/>
      <c r="B135" s="36"/>
      <c r="C135" s="37"/>
      <c r="D135" s="192" t="s">
        <v>168</v>
      </c>
      <c r="E135" s="37"/>
      <c r="F135" s="193" t="s">
        <v>654</v>
      </c>
      <c r="G135" s="37"/>
      <c r="H135" s="37"/>
      <c r="I135" s="194"/>
      <c r="J135" s="37"/>
      <c r="K135" s="37"/>
      <c r="L135" s="40"/>
      <c r="M135" s="195"/>
      <c r="N135" s="196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168</v>
      </c>
      <c r="AU135" s="18" t="s">
        <v>82</v>
      </c>
    </row>
    <row r="136" spans="1:65" s="2" customFormat="1" ht="21.75" customHeight="1">
      <c r="A136" s="35"/>
      <c r="B136" s="36"/>
      <c r="C136" s="231" t="s">
        <v>266</v>
      </c>
      <c r="D136" s="231" t="s">
        <v>253</v>
      </c>
      <c r="E136" s="232" t="s">
        <v>1131</v>
      </c>
      <c r="F136" s="233" t="s">
        <v>1132</v>
      </c>
      <c r="G136" s="234" t="s">
        <v>362</v>
      </c>
      <c r="H136" s="235">
        <v>40</v>
      </c>
      <c r="I136" s="236"/>
      <c r="J136" s="237">
        <f>ROUND(I136*H136,2)</f>
        <v>0</v>
      </c>
      <c r="K136" s="233" t="s">
        <v>583</v>
      </c>
      <c r="L136" s="238"/>
      <c r="M136" s="239" t="s">
        <v>19</v>
      </c>
      <c r="N136" s="240" t="s">
        <v>44</v>
      </c>
      <c r="O136" s="65"/>
      <c r="P136" s="188">
        <f>O136*H136</f>
        <v>0</v>
      </c>
      <c r="Q136" s="188">
        <v>1.8000000000000001E-4</v>
      </c>
      <c r="R136" s="188">
        <f>Q136*H136</f>
        <v>7.2000000000000007E-3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191</v>
      </c>
      <c r="AT136" s="190" t="s">
        <v>253</v>
      </c>
      <c r="AU136" s="190" t="s">
        <v>82</v>
      </c>
      <c r="AY136" s="18" t="s">
        <v>159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80</v>
      </c>
      <c r="BK136" s="191">
        <f>ROUND(I136*H136,2)</f>
        <v>0</v>
      </c>
      <c r="BL136" s="18" t="s">
        <v>166</v>
      </c>
      <c r="BM136" s="190" t="s">
        <v>1133</v>
      </c>
    </row>
    <row r="137" spans="1:65" s="2" customFormat="1" ht="11.25">
      <c r="A137" s="35"/>
      <c r="B137" s="36"/>
      <c r="C137" s="37"/>
      <c r="D137" s="192" t="s">
        <v>168</v>
      </c>
      <c r="E137" s="37"/>
      <c r="F137" s="193" t="s">
        <v>1132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168</v>
      </c>
      <c r="AU137" s="18" t="s">
        <v>82</v>
      </c>
    </row>
    <row r="138" spans="1:65" s="14" customFormat="1" ht="11.25">
      <c r="B138" s="209"/>
      <c r="C138" s="210"/>
      <c r="D138" s="192" t="s">
        <v>172</v>
      </c>
      <c r="E138" s="211" t="s">
        <v>19</v>
      </c>
      <c r="F138" s="212" t="s">
        <v>1134</v>
      </c>
      <c r="G138" s="210"/>
      <c r="H138" s="213">
        <v>40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172</v>
      </c>
      <c r="AU138" s="219" t="s">
        <v>82</v>
      </c>
      <c r="AV138" s="14" t="s">
        <v>82</v>
      </c>
      <c r="AW138" s="14" t="s">
        <v>35</v>
      </c>
      <c r="AX138" s="14" t="s">
        <v>73</v>
      </c>
      <c r="AY138" s="219" t="s">
        <v>159</v>
      </c>
    </row>
    <row r="139" spans="1:65" s="15" customFormat="1" ht="11.25">
      <c r="B139" s="220"/>
      <c r="C139" s="221"/>
      <c r="D139" s="192" t="s">
        <v>172</v>
      </c>
      <c r="E139" s="222" t="s">
        <v>19</v>
      </c>
      <c r="F139" s="223" t="s">
        <v>175</v>
      </c>
      <c r="G139" s="221"/>
      <c r="H139" s="224">
        <v>40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172</v>
      </c>
      <c r="AU139" s="230" t="s">
        <v>82</v>
      </c>
      <c r="AV139" s="15" t="s">
        <v>166</v>
      </c>
      <c r="AW139" s="15" t="s">
        <v>35</v>
      </c>
      <c r="AX139" s="15" t="s">
        <v>80</v>
      </c>
      <c r="AY139" s="230" t="s">
        <v>159</v>
      </c>
    </row>
    <row r="140" spans="1:65" s="12" customFormat="1" ht="25.9" customHeight="1">
      <c r="B140" s="163"/>
      <c r="C140" s="164"/>
      <c r="D140" s="165" t="s">
        <v>72</v>
      </c>
      <c r="E140" s="166" t="s">
        <v>664</v>
      </c>
      <c r="F140" s="166" t="s">
        <v>665</v>
      </c>
      <c r="G140" s="164"/>
      <c r="H140" s="164"/>
      <c r="I140" s="167"/>
      <c r="J140" s="168">
        <f>BK140</f>
        <v>0</v>
      </c>
      <c r="K140" s="164"/>
      <c r="L140" s="169"/>
      <c r="M140" s="170"/>
      <c r="N140" s="171"/>
      <c r="O140" s="171"/>
      <c r="P140" s="172">
        <f>SUM(P141:P172)</f>
        <v>0</v>
      </c>
      <c r="Q140" s="171"/>
      <c r="R140" s="172">
        <f>SUM(R141:R172)</f>
        <v>0</v>
      </c>
      <c r="S140" s="171"/>
      <c r="T140" s="173">
        <f>SUM(T141:T172)</f>
        <v>0</v>
      </c>
      <c r="AR140" s="174" t="s">
        <v>166</v>
      </c>
      <c r="AT140" s="175" t="s">
        <v>72</v>
      </c>
      <c r="AU140" s="175" t="s">
        <v>73</v>
      </c>
      <c r="AY140" s="174" t="s">
        <v>159</v>
      </c>
      <c r="BK140" s="176">
        <f>SUM(BK141:BK172)</f>
        <v>0</v>
      </c>
    </row>
    <row r="141" spans="1:65" s="2" customFormat="1" ht="62.65" customHeight="1">
      <c r="A141" s="35"/>
      <c r="B141" s="36"/>
      <c r="C141" s="179" t="s">
        <v>8</v>
      </c>
      <c r="D141" s="179" t="s">
        <v>161</v>
      </c>
      <c r="E141" s="180" t="s">
        <v>1135</v>
      </c>
      <c r="F141" s="181" t="s">
        <v>1136</v>
      </c>
      <c r="G141" s="182" t="s">
        <v>362</v>
      </c>
      <c r="H141" s="183">
        <v>1</v>
      </c>
      <c r="I141" s="184"/>
      <c r="J141" s="185">
        <f>ROUND(I141*H141,2)</f>
        <v>0</v>
      </c>
      <c r="K141" s="181" t="s">
        <v>583</v>
      </c>
      <c r="L141" s="40"/>
      <c r="M141" s="186" t="s">
        <v>19</v>
      </c>
      <c r="N141" s="187" t="s">
        <v>44</v>
      </c>
      <c r="O141" s="65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0" t="s">
        <v>674</v>
      </c>
      <c r="AT141" s="190" t="s">
        <v>161</v>
      </c>
      <c r="AU141" s="190" t="s">
        <v>80</v>
      </c>
      <c r="AY141" s="18" t="s">
        <v>159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80</v>
      </c>
      <c r="BK141" s="191">
        <f>ROUND(I141*H141,2)</f>
        <v>0</v>
      </c>
      <c r="BL141" s="18" t="s">
        <v>674</v>
      </c>
      <c r="BM141" s="190" t="s">
        <v>1137</v>
      </c>
    </row>
    <row r="142" spans="1:65" s="2" customFormat="1" ht="78">
      <c r="A142" s="35"/>
      <c r="B142" s="36"/>
      <c r="C142" s="37"/>
      <c r="D142" s="192" t="s">
        <v>168</v>
      </c>
      <c r="E142" s="37"/>
      <c r="F142" s="193" t="s">
        <v>1138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168</v>
      </c>
      <c r="AU142" s="18" t="s">
        <v>80</v>
      </c>
    </row>
    <row r="143" spans="1:65" s="13" customFormat="1" ht="11.25">
      <c r="B143" s="199"/>
      <c r="C143" s="200"/>
      <c r="D143" s="192" t="s">
        <v>172</v>
      </c>
      <c r="E143" s="201" t="s">
        <v>19</v>
      </c>
      <c r="F143" s="202" t="s">
        <v>1139</v>
      </c>
      <c r="G143" s="200"/>
      <c r="H143" s="201" t="s">
        <v>19</v>
      </c>
      <c r="I143" s="203"/>
      <c r="J143" s="200"/>
      <c r="K143" s="200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172</v>
      </c>
      <c r="AU143" s="208" t="s">
        <v>80</v>
      </c>
      <c r="AV143" s="13" t="s">
        <v>80</v>
      </c>
      <c r="AW143" s="13" t="s">
        <v>35</v>
      </c>
      <c r="AX143" s="13" t="s">
        <v>73</v>
      </c>
      <c r="AY143" s="208" t="s">
        <v>159</v>
      </c>
    </row>
    <row r="144" spans="1:65" s="13" customFormat="1" ht="11.25">
      <c r="B144" s="199"/>
      <c r="C144" s="200"/>
      <c r="D144" s="192" t="s">
        <v>172</v>
      </c>
      <c r="E144" s="201" t="s">
        <v>19</v>
      </c>
      <c r="F144" s="202" t="s">
        <v>1140</v>
      </c>
      <c r="G144" s="200"/>
      <c r="H144" s="201" t="s">
        <v>19</v>
      </c>
      <c r="I144" s="203"/>
      <c r="J144" s="200"/>
      <c r="K144" s="200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172</v>
      </c>
      <c r="AU144" s="208" t="s">
        <v>80</v>
      </c>
      <c r="AV144" s="13" t="s">
        <v>80</v>
      </c>
      <c r="AW144" s="13" t="s">
        <v>35</v>
      </c>
      <c r="AX144" s="13" t="s">
        <v>73</v>
      </c>
      <c r="AY144" s="208" t="s">
        <v>159</v>
      </c>
    </row>
    <row r="145" spans="1:65" s="14" customFormat="1" ht="11.25">
      <c r="B145" s="209"/>
      <c r="C145" s="210"/>
      <c r="D145" s="192" t="s">
        <v>172</v>
      </c>
      <c r="E145" s="211" t="s">
        <v>19</v>
      </c>
      <c r="F145" s="212" t="s">
        <v>80</v>
      </c>
      <c r="G145" s="210"/>
      <c r="H145" s="213">
        <v>1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172</v>
      </c>
      <c r="AU145" s="219" t="s">
        <v>80</v>
      </c>
      <c r="AV145" s="14" t="s">
        <v>82</v>
      </c>
      <c r="AW145" s="14" t="s">
        <v>35</v>
      </c>
      <c r="AX145" s="14" t="s">
        <v>73</v>
      </c>
      <c r="AY145" s="219" t="s">
        <v>159</v>
      </c>
    </row>
    <row r="146" spans="1:65" s="15" customFormat="1" ht="11.25">
      <c r="B146" s="220"/>
      <c r="C146" s="221"/>
      <c r="D146" s="192" t="s">
        <v>172</v>
      </c>
      <c r="E146" s="222" t="s">
        <v>19</v>
      </c>
      <c r="F146" s="223" t="s">
        <v>175</v>
      </c>
      <c r="G146" s="221"/>
      <c r="H146" s="224">
        <v>1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172</v>
      </c>
      <c r="AU146" s="230" t="s">
        <v>80</v>
      </c>
      <c r="AV146" s="15" t="s">
        <v>166</v>
      </c>
      <c r="AW146" s="15" t="s">
        <v>35</v>
      </c>
      <c r="AX146" s="15" t="s">
        <v>80</v>
      </c>
      <c r="AY146" s="230" t="s">
        <v>159</v>
      </c>
    </row>
    <row r="147" spans="1:65" s="2" customFormat="1" ht="55.5" customHeight="1">
      <c r="A147" s="35"/>
      <c r="B147" s="36"/>
      <c r="C147" s="179" t="s">
        <v>277</v>
      </c>
      <c r="D147" s="179" t="s">
        <v>161</v>
      </c>
      <c r="E147" s="180" t="s">
        <v>666</v>
      </c>
      <c r="F147" s="181" t="s">
        <v>667</v>
      </c>
      <c r="G147" s="182" t="s">
        <v>222</v>
      </c>
      <c r="H147" s="183">
        <v>31.364999999999998</v>
      </c>
      <c r="I147" s="184"/>
      <c r="J147" s="185">
        <f>ROUND(I147*H147,2)</f>
        <v>0</v>
      </c>
      <c r="K147" s="181" t="s">
        <v>583</v>
      </c>
      <c r="L147" s="40"/>
      <c r="M147" s="186" t="s">
        <v>19</v>
      </c>
      <c r="N147" s="187" t="s">
        <v>44</v>
      </c>
      <c r="O147" s="65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0" t="s">
        <v>166</v>
      </c>
      <c r="AT147" s="190" t="s">
        <v>161</v>
      </c>
      <c r="AU147" s="190" t="s">
        <v>80</v>
      </c>
      <c r="AY147" s="18" t="s">
        <v>159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80</v>
      </c>
      <c r="BK147" s="191">
        <f>ROUND(I147*H147,2)</f>
        <v>0</v>
      </c>
      <c r="BL147" s="18" t="s">
        <v>166</v>
      </c>
      <c r="BM147" s="190" t="s">
        <v>1141</v>
      </c>
    </row>
    <row r="148" spans="1:65" s="2" customFormat="1" ht="78">
      <c r="A148" s="35"/>
      <c r="B148" s="36"/>
      <c r="C148" s="37"/>
      <c r="D148" s="192" t="s">
        <v>168</v>
      </c>
      <c r="E148" s="37"/>
      <c r="F148" s="193" t="s">
        <v>669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168</v>
      </c>
      <c r="AU148" s="18" t="s">
        <v>80</v>
      </c>
    </row>
    <row r="149" spans="1:65" s="13" customFormat="1" ht="11.25">
      <c r="B149" s="199"/>
      <c r="C149" s="200"/>
      <c r="D149" s="192" t="s">
        <v>172</v>
      </c>
      <c r="E149" s="201" t="s">
        <v>19</v>
      </c>
      <c r="F149" s="202" t="s">
        <v>685</v>
      </c>
      <c r="G149" s="200"/>
      <c r="H149" s="201" t="s">
        <v>19</v>
      </c>
      <c r="I149" s="203"/>
      <c r="J149" s="200"/>
      <c r="K149" s="200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172</v>
      </c>
      <c r="AU149" s="208" t="s">
        <v>80</v>
      </c>
      <c r="AV149" s="13" t="s">
        <v>80</v>
      </c>
      <c r="AW149" s="13" t="s">
        <v>35</v>
      </c>
      <c r="AX149" s="13" t="s">
        <v>73</v>
      </c>
      <c r="AY149" s="208" t="s">
        <v>159</v>
      </c>
    </row>
    <row r="150" spans="1:65" s="14" customFormat="1" ht="11.25">
      <c r="B150" s="209"/>
      <c r="C150" s="210"/>
      <c r="D150" s="192" t="s">
        <v>172</v>
      </c>
      <c r="E150" s="211" t="s">
        <v>19</v>
      </c>
      <c r="F150" s="212" t="s">
        <v>1142</v>
      </c>
      <c r="G150" s="210"/>
      <c r="H150" s="213">
        <v>31.364999999999998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172</v>
      </c>
      <c r="AU150" s="219" t="s">
        <v>80</v>
      </c>
      <c r="AV150" s="14" t="s">
        <v>82</v>
      </c>
      <c r="AW150" s="14" t="s">
        <v>35</v>
      </c>
      <c r="AX150" s="14" t="s">
        <v>73</v>
      </c>
      <c r="AY150" s="219" t="s">
        <v>159</v>
      </c>
    </row>
    <row r="151" spans="1:65" s="15" customFormat="1" ht="11.25">
      <c r="B151" s="220"/>
      <c r="C151" s="221"/>
      <c r="D151" s="192" t="s">
        <v>172</v>
      </c>
      <c r="E151" s="222" t="s">
        <v>19</v>
      </c>
      <c r="F151" s="223" t="s">
        <v>175</v>
      </c>
      <c r="G151" s="221"/>
      <c r="H151" s="224">
        <v>31.364999999999998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172</v>
      </c>
      <c r="AU151" s="230" t="s">
        <v>80</v>
      </c>
      <c r="AV151" s="15" t="s">
        <v>166</v>
      </c>
      <c r="AW151" s="15" t="s">
        <v>35</v>
      </c>
      <c r="AX151" s="15" t="s">
        <v>80</v>
      </c>
      <c r="AY151" s="230" t="s">
        <v>159</v>
      </c>
    </row>
    <row r="152" spans="1:65" s="2" customFormat="1" ht="49.15" customHeight="1">
      <c r="A152" s="35"/>
      <c r="B152" s="36"/>
      <c r="C152" s="179" t="s">
        <v>285</v>
      </c>
      <c r="D152" s="179" t="s">
        <v>161</v>
      </c>
      <c r="E152" s="180" t="s">
        <v>672</v>
      </c>
      <c r="F152" s="181" t="s">
        <v>673</v>
      </c>
      <c r="G152" s="182" t="s">
        <v>222</v>
      </c>
      <c r="H152" s="183">
        <v>31.25</v>
      </c>
      <c r="I152" s="184"/>
      <c r="J152" s="185">
        <f>ROUND(I152*H152,2)</f>
        <v>0</v>
      </c>
      <c r="K152" s="181" t="s">
        <v>583</v>
      </c>
      <c r="L152" s="40"/>
      <c r="M152" s="186" t="s">
        <v>19</v>
      </c>
      <c r="N152" s="187" t="s">
        <v>44</v>
      </c>
      <c r="O152" s="65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0" t="s">
        <v>674</v>
      </c>
      <c r="AT152" s="190" t="s">
        <v>161</v>
      </c>
      <c r="AU152" s="190" t="s">
        <v>80</v>
      </c>
      <c r="AY152" s="18" t="s">
        <v>159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80</v>
      </c>
      <c r="BK152" s="191">
        <f>ROUND(I152*H152,2)</f>
        <v>0</v>
      </c>
      <c r="BL152" s="18" t="s">
        <v>674</v>
      </c>
      <c r="BM152" s="190" t="s">
        <v>1143</v>
      </c>
    </row>
    <row r="153" spans="1:65" s="2" customFormat="1" ht="97.5">
      <c r="A153" s="35"/>
      <c r="B153" s="36"/>
      <c r="C153" s="37"/>
      <c r="D153" s="192" t="s">
        <v>168</v>
      </c>
      <c r="E153" s="37"/>
      <c r="F153" s="193" t="s">
        <v>676</v>
      </c>
      <c r="G153" s="37"/>
      <c r="H153" s="37"/>
      <c r="I153" s="194"/>
      <c r="J153" s="37"/>
      <c r="K153" s="37"/>
      <c r="L153" s="40"/>
      <c r="M153" s="195"/>
      <c r="N153" s="196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168</v>
      </c>
      <c r="AU153" s="18" t="s">
        <v>80</v>
      </c>
    </row>
    <row r="154" spans="1:65" s="13" customFormat="1" ht="11.25">
      <c r="B154" s="199"/>
      <c r="C154" s="200"/>
      <c r="D154" s="192" t="s">
        <v>172</v>
      </c>
      <c r="E154" s="201" t="s">
        <v>19</v>
      </c>
      <c r="F154" s="202" t="s">
        <v>686</v>
      </c>
      <c r="G154" s="200"/>
      <c r="H154" s="201" t="s">
        <v>19</v>
      </c>
      <c r="I154" s="203"/>
      <c r="J154" s="200"/>
      <c r="K154" s="200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172</v>
      </c>
      <c r="AU154" s="208" t="s">
        <v>80</v>
      </c>
      <c r="AV154" s="13" t="s">
        <v>80</v>
      </c>
      <c r="AW154" s="13" t="s">
        <v>35</v>
      </c>
      <c r="AX154" s="13" t="s">
        <v>73</v>
      </c>
      <c r="AY154" s="208" t="s">
        <v>159</v>
      </c>
    </row>
    <row r="155" spans="1:65" s="14" customFormat="1" ht="11.25">
      <c r="B155" s="209"/>
      <c r="C155" s="210"/>
      <c r="D155" s="192" t="s">
        <v>172</v>
      </c>
      <c r="E155" s="211" t="s">
        <v>19</v>
      </c>
      <c r="F155" s="212" t="s">
        <v>1097</v>
      </c>
      <c r="G155" s="210"/>
      <c r="H155" s="213">
        <v>29.623000000000001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172</v>
      </c>
      <c r="AU155" s="219" t="s">
        <v>80</v>
      </c>
      <c r="AV155" s="14" t="s">
        <v>82</v>
      </c>
      <c r="AW155" s="14" t="s">
        <v>35</v>
      </c>
      <c r="AX155" s="14" t="s">
        <v>73</v>
      </c>
      <c r="AY155" s="219" t="s">
        <v>159</v>
      </c>
    </row>
    <row r="156" spans="1:65" s="13" customFormat="1" ht="11.25">
      <c r="B156" s="199"/>
      <c r="C156" s="200"/>
      <c r="D156" s="192" t="s">
        <v>172</v>
      </c>
      <c r="E156" s="201" t="s">
        <v>19</v>
      </c>
      <c r="F156" s="202" t="s">
        <v>1092</v>
      </c>
      <c r="G156" s="200"/>
      <c r="H156" s="201" t="s">
        <v>19</v>
      </c>
      <c r="I156" s="203"/>
      <c r="J156" s="200"/>
      <c r="K156" s="200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172</v>
      </c>
      <c r="AU156" s="208" t="s">
        <v>80</v>
      </c>
      <c r="AV156" s="13" t="s">
        <v>80</v>
      </c>
      <c r="AW156" s="13" t="s">
        <v>35</v>
      </c>
      <c r="AX156" s="13" t="s">
        <v>73</v>
      </c>
      <c r="AY156" s="208" t="s">
        <v>159</v>
      </c>
    </row>
    <row r="157" spans="1:65" s="14" customFormat="1" ht="11.25">
      <c r="B157" s="209"/>
      <c r="C157" s="210"/>
      <c r="D157" s="192" t="s">
        <v>172</v>
      </c>
      <c r="E157" s="211" t="s">
        <v>19</v>
      </c>
      <c r="F157" s="212" t="s">
        <v>1093</v>
      </c>
      <c r="G157" s="210"/>
      <c r="H157" s="213">
        <v>1.627</v>
      </c>
      <c r="I157" s="214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172</v>
      </c>
      <c r="AU157" s="219" t="s">
        <v>80</v>
      </c>
      <c r="AV157" s="14" t="s">
        <v>82</v>
      </c>
      <c r="AW157" s="14" t="s">
        <v>35</v>
      </c>
      <c r="AX157" s="14" t="s">
        <v>73</v>
      </c>
      <c r="AY157" s="219" t="s">
        <v>159</v>
      </c>
    </row>
    <row r="158" spans="1:65" s="15" customFormat="1" ht="11.25">
      <c r="B158" s="220"/>
      <c r="C158" s="221"/>
      <c r="D158" s="192" t="s">
        <v>172</v>
      </c>
      <c r="E158" s="222" t="s">
        <v>19</v>
      </c>
      <c r="F158" s="223" t="s">
        <v>175</v>
      </c>
      <c r="G158" s="221"/>
      <c r="H158" s="224">
        <v>31.25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172</v>
      </c>
      <c r="AU158" s="230" t="s">
        <v>80</v>
      </c>
      <c r="AV158" s="15" t="s">
        <v>166</v>
      </c>
      <c r="AW158" s="15" t="s">
        <v>35</v>
      </c>
      <c r="AX158" s="15" t="s">
        <v>80</v>
      </c>
      <c r="AY158" s="230" t="s">
        <v>159</v>
      </c>
    </row>
    <row r="159" spans="1:65" s="2" customFormat="1" ht="21.75" customHeight="1">
      <c r="A159" s="35"/>
      <c r="B159" s="36"/>
      <c r="C159" s="179" t="s">
        <v>292</v>
      </c>
      <c r="D159" s="179" t="s">
        <v>161</v>
      </c>
      <c r="E159" s="180" t="s">
        <v>681</v>
      </c>
      <c r="F159" s="181" t="s">
        <v>682</v>
      </c>
      <c r="G159" s="182" t="s">
        <v>222</v>
      </c>
      <c r="H159" s="183">
        <v>62.615000000000002</v>
      </c>
      <c r="I159" s="184"/>
      <c r="J159" s="185">
        <f>ROUND(I159*H159,2)</f>
        <v>0</v>
      </c>
      <c r="K159" s="181" t="s">
        <v>583</v>
      </c>
      <c r="L159" s="40"/>
      <c r="M159" s="186" t="s">
        <v>19</v>
      </c>
      <c r="N159" s="187" t="s">
        <v>44</v>
      </c>
      <c r="O159" s="65"/>
      <c r="P159" s="188">
        <f>O159*H159</f>
        <v>0</v>
      </c>
      <c r="Q159" s="188">
        <v>0</v>
      </c>
      <c r="R159" s="188">
        <f>Q159*H159</f>
        <v>0</v>
      </c>
      <c r="S159" s="188">
        <v>0</v>
      </c>
      <c r="T159" s="18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0" t="s">
        <v>166</v>
      </c>
      <c r="AT159" s="190" t="s">
        <v>161</v>
      </c>
      <c r="AU159" s="190" t="s">
        <v>80</v>
      </c>
      <c r="AY159" s="18" t="s">
        <v>159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80</v>
      </c>
      <c r="BK159" s="191">
        <f>ROUND(I159*H159,2)</f>
        <v>0</v>
      </c>
      <c r="BL159" s="18" t="s">
        <v>166</v>
      </c>
      <c r="BM159" s="190" t="s">
        <v>1144</v>
      </c>
    </row>
    <row r="160" spans="1:65" s="2" customFormat="1" ht="48.75">
      <c r="A160" s="35"/>
      <c r="B160" s="36"/>
      <c r="C160" s="37"/>
      <c r="D160" s="192" t="s">
        <v>168</v>
      </c>
      <c r="E160" s="37"/>
      <c r="F160" s="193" t="s">
        <v>684</v>
      </c>
      <c r="G160" s="37"/>
      <c r="H160" s="37"/>
      <c r="I160" s="194"/>
      <c r="J160" s="37"/>
      <c r="K160" s="37"/>
      <c r="L160" s="40"/>
      <c r="M160" s="195"/>
      <c r="N160" s="19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168</v>
      </c>
      <c r="AU160" s="18" t="s">
        <v>80</v>
      </c>
    </row>
    <row r="161" spans="1:65" s="13" customFormat="1" ht="11.25">
      <c r="B161" s="199"/>
      <c r="C161" s="200"/>
      <c r="D161" s="192" t="s">
        <v>172</v>
      </c>
      <c r="E161" s="201" t="s">
        <v>19</v>
      </c>
      <c r="F161" s="202" t="s">
        <v>686</v>
      </c>
      <c r="G161" s="200"/>
      <c r="H161" s="201" t="s">
        <v>19</v>
      </c>
      <c r="I161" s="203"/>
      <c r="J161" s="200"/>
      <c r="K161" s="200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172</v>
      </c>
      <c r="AU161" s="208" t="s">
        <v>80</v>
      </c>
      <c r="AV161" s="13" t="s">
        <v>80</v>
      </c>
      <c r="AW161" s="13" t="s">
        <v>35</v>
      </c>
      <c r="AX161" s="13" t="s">
        <v>73</v>
      </c>
      <c r="AY161" s="208" t="s">
        <v>159</v>
      </c>
    </row>
    <row r="162" spans="1:65" s="14" customFormat="1" ht="11.25">
      <c r="B162" s="209"/>
      <c r="C162" s="210"/>
      <c r="D162" s="192" t="s">
        <v>172</v>
      </c>
      <c r="E162" s="211" t="s">
        <v>19</v>
      </c>
      <c r="F162" s="212" t="s">
        <v>1097</v>
      </c>
      <c r="G162" s="210"/>
      <c r="H162" s="213">
        <v>29.623000000000001</v>
      </c>
      <c r="I162" s="214"/>
      <c r="J162" s="210"/>
      <c r="K162" s="210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172</v>
      </c>
      <c r="AU162" s="219" t="s">
        <v>80</v>
      </c>
      <c r="AV162" s="14" t="s">
        <v>82</v>
      </c>
      <c r="AW162" s="14" t="s">
        <v>35</v>
      </c>
      <c r="AX162" s="14" t="s">
        <v>73</v>
      </c>
      <c r="AY162" s="219" t="s">
        <v>159</v>
      </c>
    </row>
    <row r="163" spans="1:65" s="13" customFormat="1" ht="11.25">
      <c r="B163" s="199"/>
      <c r="C163" s="200"/>
      <c r="D163" s="192" t="s">
        <v>172</v>
      </c>
      <c r="E163" s="201" t="s">
        <v>19</v>
      </c>
      <c r="F163" s="202" t="s">
        <v>1092</v>
      </c>
      <c r="G163" s="200"/>
      <c r="H163" s="201" t="s">
        <v>19</v>
      </c>
      <c r="I163" s="203"/>
      <c r="J163" s="200"/>
      <c r="K163" s="200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172</v>
      </c>
      <c r="AU163" s="208" t="s">
        <v>80</v>
      </c>
      <c r="AV163" s="13" t="s">
        <v>80</v>
      </c>
      <c r="AW163" s="13" t="s">
        <v>35</v>
      </c>
      <c r="AX163" s="13" t="s">
        <v>73</v>
      </c>
      <c r="AY163" s="208" t="s">
        <v>159</v>
      </c>
    </row>
    <row r="164" spans="1:65" s="14" customFormat="1" ht="11.25">
      <c r="B164" s="209"/>
      <c r="C164" s="210"/>
      <c r="D164" s="192" t="s">
        <v>172</v>
      </c>
      <c r="E164" s="211" t="s">
        <v>19</v>
      </c>
      <c r="F164" s="212" t="s">
        <v>1093</v>
      </c>
      <c r="G164" s="210"/>
      <c r="H164" s="213">
        <v>1.627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172</v>
      </c>
      <c r="AU164" s="219" t="s">
        <v>80</v>
      </c>
      <c r="AV164" s="14" t="s">
        <v>82</v>
      </c>
      <c r="AW164" s="14" t="s">
        <v>35</v>
      </c>
      <c r="AX164" s="14" t="s">
        <v>73</v>
      </c>
      <c r="AY164" s="219" t="s">
        <v>159</v>
      </c>
    </row>
    <row r="165" spans="1:65" s="13" customFormat="1" ht="11.25">
      <c r="B165" s="199"/>
      <c r="C165" s="200"/>
      <c r="D165" s="192" t="s">
        <v>172</v>
      </c>
      <c r="E165" s="201" t="s">
        <v>19</v>
      </c>
      <c r="F165" s="202" t="s">
        <v>685</v>
      </c>
      <c r="G165" s="200"/>
      <c r="H165" s="201" t="s">
        <v>19</v>
      </c>
      <c r="I165" s="203"/>
      <c r="J165" s="200"/>
      <c r="K165" s="200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172</v>
      </c>
      <c r="AU165" s="208" t="s">
        <v>80</v>
      </c>
      <c r="AV165" s="13" t="s">
        <v>80</v>
      </c>
      <c r="AW165" s="13" t="s">
        <v>35</v>
      </c>
      <c r="AX165" s="13" t="s">
        <v>73</v>
      </c>
      <c r="AY165" s="208" t="s">
        <v>159</v>
      </c>
    </row>
    <row r="166" spans="1:65" s="14" customFormat="1" ht="11.25">
      <c r="B166" s="209"/>
      <c r="C166" s="210"/>
      <c r="D166" s="192" t="s">
        <v>172</v>
      </c>
      <c r="E166" s="211" t="s">
        <v>19</v>
      </c>
      <c r="F166" s="212" t="s">
        <v>1142</v>
      </c>
      <c r="G166" s="210"/>
      <c r="H166" s="213">
        <v>31.364999999999998</v>
      </c>
      <c r="I166" s="214"/>
      <c r="J166" s="210"/>
      <c r="K166" s="210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172</v>
      </c>
      <c r="AU166" s="219" t="s">
        <v>80</v>
      </c>
      <c r="AV166" s="14" t="s">
        <v>82</v>
      </c>
      <c r="AW166" s="14" t="s">
        <v>35</v>
      </c>
      <c r="AX166" s="14" t="s">
        <v>73</v>
      </c>
      <c r="AY166" s="219" t="s">
        <v>159</v>
      </c>
    </row>
    <row r="167" spans="1:65" s="15" customFormat="1" ht="11.25">
      <c r="B167" s="220"/>
      <c r="C167" s="221"/>
      <c r="D167" s="192" t="s">
        <v>172</v>
      </c>
      <c r="E167" s="222" t="s">
        <v>19</v>
      </c>
      <c r="F167" s="223" t="s">
        <v>175</v>
      </c>
      <c r="G167" s="221"/>
      <c r="H167" s="224">
        <v>62.615000000000002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172</v>
      </c>
      <c r="AU167" s="230" t="s">
        <v>80</v>
      </c>
      <c r="AV167" s="15" t="s">
        <v>166</v>
      </c>
      <c r="AW167" s="15" t="s">
        <v>35</v>
      </c>
      <c r="AX167" s="15" t="s">
        <v>80</v>
      </c>
      <c r="AY167" s="230" t="s">
        <v>159</v>
      </c>
    </row>
    <row r="168" spans="1:65" s="2" customFormat="1" ht="21.75" customHeight="1">
      <c r="A168" s="35"/>
      <c r="B168" s="36"/>
      <c r="C168" s="179" t="s">
        <v>300</v>
      </c>
      <c r="D168" s="179" t="s">
        <v>161</v>
      </c>
      <c r="E168" s="180" t="s">
        <v>693</v>
      </c>
      <c r="F168" s="181" t="s">
        <v>694</v>
      </c>
      <c r="G168" s="182" t="s">
        <v>222</v>
      </c>
      <c r="H168" s="183">
        <v>31.364999999999998</v>
      </c>
      <c r="I168" s="184"/>
      <c r="J168" s="185">
        <f>ROUND(I168*H168,2)</f>
        <v>0</v>
      </c>
      <c r="K168" s="181" t="s">
        <v>583</v>
      </c>
      <c r="L168" s="40"/>
      <c r="M168" s="186" t="s">
        <v>19</v>
      </c>
      <c r="N168" s="187" t="s">
        <v>44</v>
      </c>
      <c r="O168" s="65"/>
      <c r="P168" s="188">
        <f>O168*H168</f>
        <v>0</v>
      </c>
      <c r="Q168" s="188">
        <v>0</v>
      </c>
      <c r="R168" s="188">
        <f>Q168*H168</f>
        <v>0</v>
      </c>
      <c r="S168" s="188">
        <v>0</v>
      </c>
      <c r="T168" s="18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0" t="s">
        <v>674</v>
      </c>
      <c r="AT168" s="190" t="s">
        <v>161</v>
      </c>
      <c r="AU168" s="190" t="s">
        <v>80</v>
      </c>
      <c r="AY168" s="18" t="s">
        <v>159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80</v>
      </c>
      <c r="BK168" s="191">
        <f>ROUND(I168*H168,2)</f>
        <v>0</v>
      </c>
      <c r="BL168" s="18" t="s">
        <v>674</v>
      </c>
      <c r="BM168" s="190" t="s">
        <v>1145</v>
      </c>
    </row>
    <row r="169" spans="1:65" s="2" customFormat="1" ht="58.5">
      <c r="A169" s="35"/>
      <c r="B169" s="36"/>
      <c r="C169" s="37"/>
      <c r="D169" s="192" t="s">
        <v>168</v>
      </c>
      <c r="E169" s="37"/>
      <c r="F169" s="193" t="s">
        <v>696</v>
      </c>
      <c r="G169" s="37"/>
      <c r="H169" s="37"/>
      <c r="I169" s="194"/>
      <c r="J169" s="37"/>
      <c r="K169" s="37"/>
      <c r="L169" s="40"/>
      <c r="M169" s="195"/>
      <c r="N169" s="196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168</v>
      </c>
      <c r="AU169" s="18" t="s">
        <v>80</v>
      </c>
    </row>
    <row r="170" spans="1:65" s="13" customFormat="1" ht="11.25">
      <c r="B170" s="199"/>
      <c r="C170" s="200"/>
      <c r="D170" s="192" t="s">
        <v>172</v>
      </c>
      <c r="E170" s="201" t="s">
        <v>19</v>
      </c>
      <c r="F170" s="202" t="s">
        <v>685</v>
      </c>
      <c r="G170" s="200"/>
      <c r="H170" s="201" t="s">
        <v>19</v>
      </c>
      <c r="I170" s="203"/>
      <c r="J170" s="200"/>
      <c r="K170" s="200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172</v>
      </c>
      <c r="AU170" s="208" t="s">
        <v>80</v>
      </c>
      <c r="AV170" s="13" t="s">
        <v>80</v>
      </c>
      <c r="AW170" s="13" t="s">
        <v>35</v>
      </c>
      <c r="AX170" s="13" t="s">
        <v>73</v>
      </c>
      <c r="AY170" s="208" t="s">
        <v>159</v>
      </c>
    </row>
    <row r="171" spans="1:65" s="14" customFormat="1" ht="11.25">
      <c r="B171" s="209"/>
      <c r="C171" s="210"/>
      <c r="D171" s="192" t="s">
        <v>172</v>
      </c>
      <c r="E171" s="211" t="s">
        <v>19</v>
      </c>
      <c r="F171" s="212" t="s">
        <v>1142</v>
      </c>
      <c r="G171" s="210"/>
      <c r="H171" s="213">
        <v>31.364999999999998</v>
      </c>
      <c r="I171" s="214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172</v>
      </c>
      <c r="AU171" s="219" t="s">
        <v>80</v>
      </c>
      <c r="AV171" s="14" t="s">
        <v>82</v>
      </c>
      <c r="AW171" s="14" t="s">
        <v>35</v>
      </c>
      <c r="AX171" s="14" t="s">
        <v>73</v>
      </c>
      <c r="AY171" s="219" t="s">
        <v>159</v>
      </c>
    </row>
    <row r="172" spans="1:65" s="15" customFormat="1" ht="11.25">
      <c r="B172" s="220"/>
      <c r="C172" s="221"/>
      <c r="D172" s="192" t="s">
        <v>172</v>
      </c>
      <c r="E172" s="222" t="s">
        <v>19</v>
      </c>
      <c r="F172" s="223" t="s">
        <v>175</v>
      </c>
      <c r="G172" s="221"/>
      <c r="H172" s="224">
        <v>31.364999999999998</v>
      </c>
      <c r="I172" s="225"/>
      <c r="J172" s="221"/>
      <c r="K172" s="221"/>
      <c r="L172" s="226"/>
      <c r="M172" s="246"/>
      <c r="N172" s="247"/>
      <c r="O172" s="247"/>
      <c r="P172" s="247"/>
      <c r="Q172" s="247"/>
      <c r="R172" s="247"/>
      <c r="S172" s="247"/>
      <c r="T172" s="248"/>
      <c r="AT172" s="230" t="s">
        <v>172</v>
      </c>
      <c r="AU172" s="230" t="s">
        <v>80</v>
      </c>
      <c r="AV172" s="15" t="s">
        <v>166</v>
      </c>
      <c r="AW172" s="15" t="s">
        <v>35</v>
      </c>
      <c r="AX172" s="15" t="s">
        <v>80</v>
      </c>
      <c r="AY172" s="230" t="s">
        <v>159</v>
      </c>
    </row>
    <row r="173" spans="1:65" s="2" customFormat="1" ht="6.95" customHeight="1">
      <c r="A173" s="35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40"/>
      <c r="M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</row>
  </sheetData>
  <sheetProtection algorithmName="SHA-512" hashValue="S1QkQ5uQhKBXxzIxhHR0pAhZBhxHYPwMMLlba89JMoEitxHhWwMRAHqB4OkNITmUvbulMizMCyIynGj3o/Soyw==" saltValue="K53haUg3ODP8iLQ75tEV92MjZAjb+fRGgK95Mobje/DlTBbN4Q0sRg35Fh5Lel1YWOgWxIqIgDg9cJhy+Ir7Pw==" spinCount="100000" sheet="1" objects="1" scenarios="1" formatColumns="0" formatRows="0" autoFilter="0"/>
  <autoFilter ref="C87:K17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5"/>
  <sheetViews>
    <sheetView showGridLines="0" topLeftCell="A6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110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125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5" t="str">
        <f>'Rekapitulace stavby'!K6</f>
        <v>Oprava propustků na trati Suchdol nad Odrou - Budišov nad Budišovkou 2022</v>
      </c>
      <c r="F7" s="376"/>
      <c r="G7" s="376"/>
      <c r="H7" s="376"/>
      <c r="L7" s="21"/>
    </row>
    <row r="8" spans="1:46" s="1" customFormat="1" ht="12" customHeight="1">
      <c r="B8" s="21"/>
      <c r="D8" s="113" t="s">
        <v>126</v>
      </c>
      <c r="L8" s="21"/>
    </row>
    <row r="9" spans="1:46" s="2" customFormat="1" ht="16.5" customHeight="1">
      <c r="A9" s="35"/>
      <c r="B9" s="40"/>
      <c r="C9" s="35"/>
      <c r="D9" s="35"/>
      <c r="E9" s="375" t="s">
        <v>1146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128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8" t="s">
        <v>1147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29. 8. 2022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30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31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9" t="str">
        <f>'Rekapitulace stavby'!E14</f>
        <v>Vyplň údaj</v>
      </c>
      <c r="F20" s="380"/>
      <c r="G20" s="380"/>
      <c r="H20" s="380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33</v>
      </c>
      <c r="E22" s="35"/>
      <c r="F22" s="35"/>
      <c r="G22" s="35"/>
      <c r="H22" s="35"/>
      <c r="I22" s="113" t="s">
        <v>26</v>
      </c>
      <c r="J22" s="104" t="str">
        <f>IF('Rekapitulace stavby'!AN16="","",'Rekapitulace stavby'!AN16)</f>
        <v/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3" t="s">
        <v>29</v>
      </c>
      <c r="J23" s="104" t="str">
        <f>IF('Rekapitulace stavby'!AN17="","",'Rekapitulace stavby'!AN17)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tr">
        <f>IF('Rekapitulace stavby'!AN19="","",'Rekapitulace stavby'!AN19)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3" t="s">
        <v>29</v>
      </c>
      <c r="J26" s="104" t="str">
        <f>IF('Rekapitulace stavby'!AN20="","",'Rekapitulace stavby'!AN20)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1" t="s">
        <v>19</v>
      </c>
      <c r="F29" s="381"/>
      <c r="G29" s="381"/>
      <c r="H29" s="381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ROUND(J95,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43</v>
      </c>
      <c r="E35" s="113" t="s">
        <v>44</v>
      </c>
      <c r="F35" s="124">
        <f>ROUND((SUM(BE95:BE424)),  2)</f>
        <v>0</v>
      </c>
      <c r="G35" s="35"/>
      <c r="H35" s="35"/>
      <c r="I35" s="125">
        <v>0.21</v>
      </c>
      <c r="J35" s="124">
        <f>ROUND(((SUM(BE95:BE424))*I35),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45</v>
      </c>
      <c r="F36" s="124">
        <f>ROUND((SUM(BF95:BF424)),  2)</f>
        <v>0</v>
      </c>
      <c r="G36" s="35"/>
      <c r="H36" s="35"/>
      <c r="I36" s="125">
        <v>0.15</v>
      </c>
      <c r="J36" s="124">
        <f>ROUND(((SUM(BF95:BF424))*I36),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ROUND((SUM(BG95:BG424)),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47</v>
      </c>
      <c r="F38" s="124">
        <f>ROUND((SUM(BH95:BH424)),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48</v>
      </c>
      <c r="F39" s="124">
        <f>ROUND((SUM(BI95:BI424)),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130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2" t="str">
        <f>E7</f>
        <v>Oprava propustků na trati Suchdol nad Odrou - Budišov nad Budišovkou 2022</v>
      </c>
      <c r="F50" s="383"/>
      <c r="G50" s="383"/>
      <c r="H50" s="38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126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2" t="s">
        <v>1146</v>
      </c>
      <c r="F52" s="384"/>
      <c r="G52" s="384"/>
      <c r="H52" s="384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128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6" t="str">
        <f>E11</f>
        <v>SO 04.1 - Propustek v km 36,338</v>
      </c>
      <c r="F54" s="384"/>
      <c r="G54" s="384"/>
      <c r="H54" s="384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OŘ Ostrava</v>
      </c>
      <c r="G56" s="37"/>
      <c r="H56" s="37"/>
      <c r="I56" s="30" t="s">
        <v>23</v>
      </c>
      <c r="J56" s="60" t="str">
        <f>IF(J14="","",J14)</f>
        <v>29. 8. 2022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železnic s.o. OŘ Ostrava</v>
      </c>
      <c r="G58" s="37"/>
      <c r="H58" s="37"/>
      <c r="I58" s="30" t="s">
        <v>33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131</v>
      </c>
      <c r="D61" s="138"/>
      <c r="E61" s="138"/>
      <c r="F61" s="138"/>
      <c r="G61" s="138"/>
      <c r="H61" s="138"/>
      <c r="I61" s="138"/>
      <c r="J61" s="139" t="s">
        <v>132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J95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133</v>
      </c>
    </row>
    <row r="64" spans="1:47" s="9" customFormat="1" ht="24.95" customHeight="1">
      <c r="B64" s="141"/>
      <c r="C64" s="142"/>
      <c r="D64" s="143" t="s">
        <v>134</v>
      </c>
      <c r="E64" s="144"/>
      <c r="F64" s="144"/>
      <c r="G64" s="144"/>
      <c r="H64" s="144"/>
      <c r="I64" s="144"/>
      <c r="J64" s="145">
        <f>J96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135</v>
      </c>
      <c r="E65" s="149"/>
      <c r="F65" s="149"/>
      <c r="G65" s="149"/>
      <c r="H65" s="149"/>
      <c r="I65" s="149"/>
      <c r="J65" s="150">
        <f>J97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136</v>
      </c>
      <c r="E66" s="149"/>
      <c r="F66" s="149"/>
      <c r="G66" s="149"/>
      <c r="H66" s="149"/>
      <c r="I66" s="149"/>
      <c r="J66" s="150">
        <f>J194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137</v>
      </c>
      <c r="E67" s="149"/>
      <c r="F67" s="149"/>
      <c r="G67" s="149"/>
      <c r="H67" s="149"/>
      <c r="I67" s="149"/>
      <c r="J67" s="150">
        <f>J239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138</v>
      </c>
      <c r="E68" s="149"/>
      <c r="F68" s="149"/>
      <c r="G68" s="149"/>
      <c r="H68" s="149"/>
      <c r="I68" s="149"/>
      <c r="J68" s="150">
        <f>J276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139</v>
      </c>
      <c r="E69" s="149"/>
      <c r="F69" s="149"/>
      <c r="G69" s="149"/>
      <c r="H69" s="149"/>
      <c r="I69" s="149"/>
      <c r="J69" s="150">
        <f>J306</f>
        <v>0</v>
      </c>
      <c r="K69" s="98"/>
      <c r="L69" s="151"/>
    </row>
    <row r="70" spans="1:31" s="10" customFormat="1" ht="19.899999999999999" customHeight="1">
      <c r="B70" s="147"/>
      <c r="C70" s="98"/>
      <c r="D70" s="148" t="s">
        <v>140</v>
      </c>
      <c r="E70" s="149"/>
      <c r="F70" s="149"/>
      <c r="G70" s="149"/>
      <c r="H70" s="149"/>
      <c r="I70" s="149"/>
      <c r="J70" s="150">
        <f>J349</f>
        <v>0</v>
      </c>
      <c r="K70" s="98"/>
      <c r="L70" s="151"/>
    </row>
    <row r="71" spans="1:31" s="10" customFormat="1" ht="19.899999999999999" customHeight="1">
      <c r="B71" s="147"/>
      <c r="C71" s="98"/>
      <c r="D71" s="148" t="s">
        <v>141</v>
      </c>
      <c r="E71" s="149"/>
      <c r="F71" s="149"/>
      <c r="G71" s="149"/>
      <c r="H71" s="149"/>
      <c r="I71" s="149"/>
      <c r="J71" s="150">
        <f>J399</f>
        <v>0</v>
      </c>
      <c r="K71" s="98"/>
      <c r="L71" s="151"/>
    </row>
    <row r="72" spans="1:31" s="9" customFormat="1" ht="24.95" customHeight="1">
      <c r="B72" s="141"/>
      <c r="C72" s="142"/>
      <c r="D72" s="143" t="s">
        <v>142</v>
      </c>
      <c r="E72" s="144"/>
      <c r="F72" s="144"/>
      <c r="G72" s="144"/>
      <c r="H72" s="144"/>
      <c r="I72" s="144"/>
      <c r="J72" s="145">
        <f>J403</f>
        <v>0</v>
      </c>
      <c r="K72" s="142"/>
      <c r="L72" s="146"/>
    </row>
    <row r="73" spans="1:31" s="10" customFormat="1" ht="19.899999999999999" customHeight="1">
      <c r="B73" s="147"/>
      <c r="C73" s="98"/>
      <c r="D73" s="148" t="s">
        <v>143</v>
      </c>
      <c r="E73" s="149"/>
      <c r="F73" s="149"/>
      <c r="G73" s="149"/>
      <c r="H73" s="149"/>
      <c r="I73" s="149"/>
      <c r="J73" s="150">
        <f>J404</f>
        <v>0</v>
      </c>
      <c r="K73" s="98"/>
      <c r="L73" s="151"/>
    </row>
    <row r="74" spans="1:31" s="2" customFormat="1" ht="21.7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9" spans="1:31" s="2" customFormat="1" ht="6.95" customHeight="1">
      <c r="A79" s="35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4.95" customHeight="1">
      <c r="A80" s="35"/>
      <c r="B80" s="36"/>
      <c r="C80" s="24" t="s">
        <v>144</v>
      </c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12" customHeight="1">
      <c r="A82" s="35"/>
      <c r="B82" s="36"/>
      <c r="C82" s="30" t="s">
        <v>16</v>
      </c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26.25" customHeight="1">
      <c r="A83" s="35"/>
      <c r="B83" s="36"/>
      <c r="C83" s="37"/>
      <c r="D83" s="37"/>
      <c r="E83" s="382" t="str">
        <f>E7</f>
        <v>Oprava propustků na trati Suchdol nad Odrou - Budišov nad Budišovkou 2022</v>
      </c>
      <c r="F83" s="383"/>
      <c r="G83" s="383"/>
      <c r="H83" s="383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1" customFormat="1" ht="12" customHeight="1">
      <c r="B84" s="22"/>
      <c r="C84" s="30" t="s">
        <v>126</v>
      </c>
      <c r="D84" s="23"/>
      <c r="E84" s="23"/>
      <c r="F84" s="23"/>
      <c r="G84" s="23"/>
      <c r="H84" s="23"/>
      <c r="I84" s="23"/>
      <c r="J84" s="23"/>
      <c r="K84" s="23"/>
      <c r="L84" s="21"/>
    </row>
    <row r="85" spans="1:63" s="2" customFormat="1" ht="16.5" customHeight="1">
      <c r="A85" s="35"/>
      <c r="B85" s="36"/>
      <c r="C85" s="37"/>
      <c r="D85" s="37"/>
      <c r="E85" s="382" t="s">
        <v>1146</v>
      </c>
      <c r="F85" s="384"/>
      <c r="G85" s="384"/>
      <c r="H85" s="384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2" customHeight="1">
      <c r="A86" s="35"/>
      <c r="B86" s="36"/>
      <c r="C86" s="30" t="s">
        <v>128</v>
      </c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6.5" customHeight="1">
      <c r="A87" s="35"/>
      <c r="B87" s="36"/>
      <c r="C87" s="37"/>
      <c r="D87" s="37"/>
      <c r="E87" s="336" t="str">
        <f>E11</f>
        <v>SO 04.1 - Propustek v km 36,338</v>
      </c>
      <c r="F87" s="384"/>
      <c r="G87" s="384"/>
      <c r="H87" s="384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12" customHeight="1">
      <c r="A89" s="35"/>
      <c r="B89" s="36"/>
      <c r="C89" s="30" t="s">
        <v>21</v>
      </c>
      <c r="D89" s="37"/>
      <c r="E89" s="37"/>
      <c r="F89" s="28" t="str">
        <f>F14</f>
        <v>OŘ Ostrava</v>
      </c>
      <c r="G89" s="37"/>
      <c r="H89" s="37"/>
      <c r="I89" s="30" t="s">
        <v>23</v>
      </c>
      <c r="J89" s="60" t="str">
        <f>IF(J14="","",J14)</f>
        <v>29. 8. 2022</v>
      </c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15.2" customHeight="1">
      <c r="A91" s="35"/>
      <c r="B91" s="36"/>
      <c r="C91" s="30" t="s">
        <v>25</v>
      </c>
      <c r="D91" s="37"/>
      <c r="E91" s="37"/>
      <c r="F91" s="28" t="str">
        <f>E17</f>
        <v>Správa železnic s.o. OŘ Ostrava</v>
      </c>
      <c r="G91" s="37"/>
      <c r="H91" s="37"/>
      <c r="I91" s="30" t="s">
        <v>33</v>
      </c>
      <c r="J91" s="33" t="str">
        <f>E23</f>
        <v xml:space="preserve"> </v>
      </c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2" customHeight="1">
      <c r="A92" s="35"/>
      <c r="B92" s="36"/>
      <c r="C92" s="30" t="s">
        <v>31</v>
      </c>
      <c r="D92" s="37"/>
      <c r="E92" s="37"/>
      <c r="F92" s="28" t="str">
        <f>IF(E20="","",E20)</f>
        <v>Vyplň údaj</v>
      </c>
      <c r="G92" s="37"/>
      <c r="H92" s="37"/>
      <c r="I92" s="30" t="s">
        <v>36</v>
      </c>
      <c r="J92" s="33" t="str">
        <f>E26</f>
        <v xml:space="preserve"> </v>
      </c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11" customFormat="1" ht="29.25" customHeight="1">
      <c r="A94" s="152"/>
      <c r="B94" s="153"/>
      <c r="C94" s="154" t="s">
        <v>145</v>
      </c>
      <c r="D94" s="155" t="s">
        <v>58</v>
      </c>
      <c r="E94" s="155" t="s">
        <v>54</v>
      </c>
      <c r="F94" s="155" t="s">
        <v>55</v>
      </c>
      <c r="G94" s="155" t="s">
        <v>146</v>
      </c>
      <c r="H94" s="155" t="s">
        <v>147</v>
      </c>
      <c r="I94" s="155" t="s">
        <v>148</v>
      </c>
      <c r="J94" s="155" t="s">
        <v>132</v>
      </c>
      <c r="K94" s="156" t="s">
        <v>149</v>
      </c>
      <c r="L94" s="157"/>
      <c r="M94" s="69" t="s">
        <v>19</v>
      </c>
      <c r="N94" s="70" t="s">
        <v>43</v>
      </c>
      <c r="O94" s="70" t="s">
        <v>150</v>
      </c>
      <c r="P94" s="70" t="s">
        <v>151</v>
      </c>
      <c r="Q94" s="70" t="s">
        <v>152</v>
      </c>
      <c r="R94" s="70" t="s">
        <v>153</v>
      </c>
      <c r="S94" s="70" t="s">
        <v>154</v>
      </c>
      <c r="T94" s="71" t="s">
        <v>155</v>
      </c>
      <c r="U94" s="152"/>
      <c r="V94" s="152"/>
      <c r="W94" s="152"/>
      <c r="X94" s="152"/>
      <c r="Y94" s="152"/>
      <c r="Z94" s="152"/>
      <c r="AA94" s="152"/>
      <c r="AB94" s="152"/>
      <c r="AC94" s="152"/>
      <c r="AD94" s="152"/>
      <c r="AE94" s="152"/>
    </row>
    <row r="95" spans="1:63" s="2" customFormat="1" ht="22.9" customHeight="1">
      <c r="A95" s="35"/>
      <c r="B95" s="36"/>
      <c r="C95" s="76" t="s">
        <v>156</v>
      </c>
      <c r="D95" s="37"/>
      <c r="E95" s="37"/>
      <c r="F95" s="37"/>
      <c r="G95" s="37"/>
      <c r="H95" s="37"/>
      <c r="I95" s="37"/>
      <c r="J95" s="158">
        <f>BK95</f>
        <v>0</v>
      </c>
      <c r="K95" s="37"/>
      <c r="L95" s="40"/>
      <c r="M95" s="72"/>
      <c r="N95" s="159"/>
      <c r="O95" s="73"/>
      <c r="P95" s="160">
        <f>P96+P403</f>
        <v>0</v>
      </c>
      <c r="Q95" s="73"/>
      <c r="R95" s="160">
        <f>R96+R403</f>
        <v>185.00650165000002</v>
      </c>
      <c r="S95" s="73"/>
      <c r="T95" s="161">
        <f>T96+T403</f>
        <v>22.029600000000002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72</v>
      </c>
      <c r="AU95" s="18" t="s">
        <v>133</v>
      </c>
      <c r="BK95" s="162">
        <f>BK96+BK403</f>
        <v>0</v>
      </c>
    </row>
    <row r="96" spans="1:63" s="12" customFormat="1" ht="25.9" customHeight="1">
      <c r="B96" s="163"/>
      <c r="C96" s="164"/>
      <c r="D96" s="165" t="s">
        <v>72</v>
      </c>
      <c r="E96" s="166" t="s">
        <v>157</v>
      </c>
      <c r="F96" s="166" t="s">
        <v>158</v>
      </c>
      <c r="G96" s="164"/>
      <c r="H96" s="164"/>
      <c r="I96" s="167"/>
      <c r="J96" s="168">
        <f>BK96</f>
        <v>0</v>
      </c>
      <c r="K96" s="164"/>
      <c r="L96" s="169"/>
      <c r="M96" s="170"/>
      <c r="N96" s="171"/>
      <c r="O96" s="171"/>
      <c r="P96" s="172">
        <f>P97+P194+P239+P276+P306+P349+P399</f>
        <v>0</v>
      </c>
      <c r="Q96" s="171"/>
      <c r="R96" s="172">
        <f>R97+R194+R239+R276+R306+R349+R399</f>
        <v>184.92363165</v>
      </c>
      <c r="S96" s="171"/>
      <c r="T96" s="173">
        <f>T97+T194+T239+T276+T306+T349+T399</f>
        <v>22.029600000000002</v>
      </c>
      <c r="AR96" s="174" t="s">
        <v>80</v>
      </c>
      <c r="AT96" s="175" t="s">
        <v>72</v>
      </c>
      <c r="AU96" s="175" t="s">
        <v>73</v>
      </c>
      <c r="AY96" s="174" t="s">
        <v>159</v>
      </c>
      <c r="BK96" s="176">
        <f>BK97+BK194+BK239+BK276+BK306+BK349+BK399</f>
        <v>0</v>
      </c>
    </row>
    <row r="97" spans="1:65" s="12" customFormat="1" ht="22.9" customHeight="1">
      <c r="B97" s="163"/>
      <c r="C97" s="164"/>
      <c r="D97" s="165" t="s">
        <v>72</v>
      </c>
      <c r="E97" s="177" t="s">
        <v>80</v>
      </c>
      <c r="F97" s="177" t="s">
        <v>160</v>
      </c>
      <c r="G97" s="164"/>
      <c r="H97" s="164"/>
      <c r="I97" s="167"/>
      <c r="J97" s="178">
        <f>BK97</f>
        <v>0</v>
      </c>
      <c r="K97" s="164"/>
      <c r="L97" s="169"/>
      <c r="M97" s="170"/>
      <c r="N97" s="171"/>
      <c r="O97" s="171"/>
      <c r="P97" s="172">
        <f>SUM(P98:P193)</f>
        <v>0</v>
      </c>
      <c r="Q97" s="171"/>
      <c r="R97" s="172">
        <f>SUM(R98:R193)</f>
        <v>93.288811719999998</v>
      </c>
      <c r="S97" s="171"/>
      <c r="T97" s="173">
        <f>SUM(T98:T193)</f>
        <v>0</v>
      </c>
      <c r="AR97" s="174" t="s">
        <v>80</v>
      </c>
      <c r="AT97" s="175" t="s">
        <v>72</v>
      </c>
      <c r="AU97" s="175" t="s">
        <v>80</v>
      </c>
      <c r="AY97" s="174" t="s">
        <v>159</v>
      </c>
      <c r="BK97" s="176">
        <f>SUM(BK98:BK193)</f>
        <v>0</v>
      </c>
    </row>
    <row r="98" spans="1:65" s="2" customFormat="1" ht="16.5" customHeight="1">
      <c r="A98" s="35"/>
      <c r="B98" s="36"/>
      <c r="C98" s="179" t="s">
        <v>80</v>
      </c>
      <c r="D98" s="179" t="s">
        <v>161</v>
      </c>
      <c r="E98" s="180" t="s">
        <v>162</v>
      </c>
      <c r="F98" s="181" t="s">
        <v>163</v>
      </c>
      <c r="G98" s="182" t="s">
        <v>164</v>
      </c>
      <c r="H98" s="183">
        <v>16</v>
      </c>
      <c r="I98" s="184"/>
      <c r="J98" s="185">
        <f>ROUND(I98*H98,2)</f>
        <v>0</v>
      </c>
      <c r="K98" s="181" t="s">
        <v>165</v>
      </c>
      <c r="L98" s="40"/>
      <c r="M98" s="186" t="s">
        <v>19</v>
      </c>
      <c r="N98" s="187" t="s">
        <v>44</v>
      </c>
      <c r="O98" s="65"/>
      <c r="P98" s="188">
        <f>O98*H98</f>
        <v>0</v>
      </c>
      <c r="Q98" s="188">
        <v>1.7500000000000002E-2</v>
      </c>
      <c r="R98" s="188">
        <f>Q98*H98</f>
        <v>0.28000000000000003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166</v>
      </c>
      <c r="AT98" s="190" t="s">
        <v>161</v>
      </c>
      <c r="AU98" s="190" t="s">
        <v>82</v>
      </c>
      <c r="AY98" s="18" t="s">
        <v>159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80</v>
      </c>
      <c r="BK98" s="191">
        <f>ROUND(I98*H98,2)</f>
        <v>0</v>
      </c>
      <c r="BL98" s="18" t="s">
        <v>166</v>
      </c>
      <c r="BM98" s="190" t="s">
        <v>1148</v>
      </c>
    </row>
    <row r="99" spans="1:65" s="2" customFormat="1" ht="11.25">
      <c r="A99" s="35"/>
      <c r="B99" s="36"/>
      <c r="C99" s="37"/>
      <c r="D99" s="192" t="s">
        <v>168</v>
      </c>
      <c r="E99" s="37"/>
      <c r="F99" s="193" t="s">
        <v>169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168</v>
      </c>
      <c r="AU99" s="18" t="s">
        <v>82</v>
      </c>
    </row>
    <row r="100" spans="1:65" s="2" customFormat="1" ht="11.25">
      <c r="A100" s="35"/>
      <c r="B100" s="36"/>
      <c r="C100" s="37"/>
      <c r="D100" s="197" t="s">
        <v>170</v>
      </c>
      <c r="E100" s="37"/>
      <c r="F100" s="198" t="s">
        <v>171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170</v>
      </c>
      <c r="AU100" s="18" t="s">
        <v>82</v>
      </c>
    </row>
    <row r="101" spans="1:65" s="13" customFormat="1" ht="11.25">
      <c r="B101" s="199"/>
      <c r="C101" s="200"/>
      <c r="D101" s="192" t="s">
        <v>172</v>
      </c>
      <c r="E101" s="201" t="s">
        <v>19</v>
      </c>
      <c r="F101" s="202" t="s">
        <v>173</v>
      </c>
      <c r="G101" s="200"/>
      <c r="H101" s="201" t="s">
        <v>19</v>
      </c>
      <c r="I101" s="203"/>
      <c r="J101" s="200"/>
      <c r="K101" s="200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172</v>
      </c>
      <c r="AU101" s="208" t="s">
        <v>82</v>
      </c>
      <c r="AV101" s="13" t="s">
        <v>80</v>
      </c>
      <c r="AW101" s="13" t="s">
        <v>35</v>
      </c>
      <c r="AX101" s="13" t="s">
        <v>73</v>
      </c>
      <c r="AY101" s="208" t="s">
        <v>159</v>
      </c>
    </row>
    <row r="102" spans="1:65" s="14" customFormat="1" ht="11.25">
      <c r="B102" s="209"/>
      <c r="C102" s="210"/>
      <c r="D102" s="192" t="s">
        <v>172</v>
      </c>
      <c r="E102" s="211" t="s">
        <v>19</v>
      </c>
      <c r="F102" s="212" t="s">
        <v>198</v>
      </c>
      <c r="G102" s="210"/>
      <c r="H102" s="213">
        <v>16</v>
      </c>
      <c r="I102" s="214"/>
      <c r="J102" s="210"/>
      <c r="K102" s="210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172</v>
      </c>
      <c r="AU102" s="219" t="s">
        <v>82</v>
      </c>
      <c r="AV102" s="14" t="s">
        <v>82</v>
      </c>
      <c r="AW102" s="14" t="s">
        <v>35</v>
      </c>
      <c r="AX102" s="14" t="s">
        <v>73</v>
      </c>
      <c r="AY102" s="219" t="s">
        <v>159</v>
      </c>
    </row>
    <row r="103" spans="1:65" s="15" customFormat="1" ht="11.25">
      <c r="B103" s="220"/>
      <c r="C103" s="221"/>
      <c r="D103" s="192" t="s">
        <v>172</v>
      </c>
      <c r="E103" s="222" t="s">
        <v>19</v>
      </c>
      <c r="F103" s="223" t="s">
        <v>175</v>
      </c>
      <c r="G103" s="221"/>
      <c r="H103" s="224">
        <v>16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172</v>
      </c>
      <c r="AU103" s="230" t="s">
        <v>82</v>
      </c>
      <c r="AV103" s="15" t="s">
        <v>166</v>
      </c>
      <c r="AW103" s="15" t="s">
        <v>35</v>
      </c>
      <c r="AX103" s="15" t="s">
        <v>80</v>
      </c>
      <c r="AY103" s="230" t="s">
        <v>159</v>
      </c>
    </row>
    <row r="104" spans="1:65" s="2" customFormat="1" ht="24.2" customHeight="1">
      <c r="A104" s="35"/>
      <c r="B104" s="36"/>
      <c r="C104" s="179" t="s">
        <v>82</v>
      </c>
      <c r="D104" s="179" t="s">
        <v>161</v>
      </c>
      <c r="E104" s="180" t="s">
        <v>176</v>
      </c>
      <c r="F104" s="181" t="s">
        <v>177</v>
      </c>
      <c r="G104" s="182" t="s">
        <v>178</v>
      </c>
      <c r="H104" s="183">
        <v>24</v>
      </c>
      <c r="I104" s="184"/>
      <c r="J104" s="185">
        <f>ROUND(I104*H104,2)</f>
        <v>0</v>
      </c>
      <c r="K104" s="181" t="s">
        <v>165</v>
      </c>
      <c r="L104" s="40"/>
      <c r="M104" s="186" t="s">
        <v>19</v>
      </c>
      <c r="N104" s="187" t="s">
        <v>44</v>
      </c>
      <c r="O104" s="65"/>
      <c r="P104" s="188">
        <f>O104*H104</f>
        <v>0</v>
      </c>
      <c r="Q104" s="188">
        <v>3.0000000000000001E-5</v>
      </c>
      <c r="R104" s="188">
        <f>Q104*H104</f>
        <v>7.2000000000000005E-4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166</v>
      </c>
      <c r="AT104" s="190" t="s">
        <v>161</v>
      </c>
      <c r="AU104" s="190" t="s">
        <v>82</v>
      </c>
      <c r="AY104" s="18" t="s">
        <v>159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80</v>
      </c>
      <c r="BK104" s="191">
        <f>ROUND(I104*H104,2)</f>
        <v>0</v>
      </c>
      <c r="BL104" s="18" t="s">
        <v>166</v>
      </c>
      <c r="BM104" s="190" t="s">
        <v>1149</v>
      </c>
    </row>
    <row r="105" spans="1:65" s="2" customFormat="1" ht="19.5">
      <c r="A105" s="35"/>
      <c r="B105" s="36"/>
      <c r="C105" s="37"/>
      <c r="D105" s="192" t="s">
        <v>168</v>
      </c>
      <c r="E105" s="37"/>
      <c r="F105" s="193" t="s">
        <v>180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168</v>
      </c>
      <c r="AU105" s="18" t="s">
        <v>82</v>
      </c>
    </row>
    <row r="106" spans="1:65" s="2" customFormat="1" ht="11.25">
      <c r="A106" s="35"/>
      <c r="B106" s="36"/>
      <c r="C106" s="37"/>
      <c r="D106" s="197" t="s">
        <v>170</v>
      </c>
      <c r="E106" s="37"/>
      <c r="F106" s="198" t="s">
        <v>181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170</v>
      </c>
      <c r="AU106" s="18" t="s">
        <v>82</v>
      </c>
    </row>
    <row r="107" spans="1:65" s="13" customFormat="1" ht="11.25">
      <c r="B107" s="199"/>
      <c r="C107" s="200"/>
      <c r="D107" s="192" t="s">
        <v>172</v>
      </c>
      <c r="E107" s="201" t="s">
        <v>19</v>
      </c>
      <c r="F107" s="202" t="s">
        <v>182</v>
      </c>
      <c r="G107" s="200"/>
      <c r="H107" s="201" t="s">
        <v>19</v>
      </c>
      <c r="I107" s="203"/>
      <c r="J107" s="200"/>
      <c r="K107" s="200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172</v>
      </c>
      <c r="AU107" s="208" t="s">
        <v>82</v>
      </c>
      <c r="AV107" s="13" t="s">
        <v>80</v>
      </c>
      <c r="AW107" s="13" t="s">
        <v>35</v>
      </c>
      <c r="AX107" s="13" t="s">
        <v>73</v>
      </c>
      <c r="AY107" s="208" t="s">
        <v>159</v>
      </c>
    </row>
    <row r="108" spans="1:65" s="14" customFormat="1" ht="11.25">
      <c r="B108" s="209"/>
      <c r="C108" s="210"/>
      <c r="D108" s="192" t="s">
        <v>172</v>
      </c>
      <c r="E108" s="211" t="s">
        <v>19</v>
      </c>
      <c r="F108" s="212" t="s">
        <v>183</v>
      </c>
      <c r="G108" s="210"/>
      <c r="H108" s="213">
        <v>24</v>
      </c>
      <c r="I108" s="214"/>
      <c r="J108" s="210"/>
      <c r="K108" s="210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172</v>
      </c>
      <c r="AU108" s="219" t="s">
        <v>82</v>
      </c>
      <c r="AV108" s="14" t="s">
        <v>82</v>
      </c>
      <c r="AW108" s="14" t="s">
        <v>35</v>
      </c>
      <c r="AX108" s="14" t="s">
        <v>80</v>
      </c>
      <c r="AY108" s="219" t="s">
        <v>159</v>
      </c>
    </row>
    <row r="109" spans="1:65" s="2" customFormat="1" ht="24.2" customHeight="1">
      <c r="A109" s="35"/>
      <c r="B109" s="36"/>
      <c r="C109" s="179" t="s">
        <v>184</v>
      </c>
      <c r="D109" s="179" t="s">
        <v>161</v>
      </c>
      <c r="E109" s="180" t="s">
        <v>185</v>
      </c>
      <c r="F109" s="181" t="s">
        <v>186</v>
      </c>
      <c r="G109" s="182" t="s">
        <v>187</v>
      </c>
      <c r="H109" s="183">
        <v>8</v>
      </c>
      <c r="I109" s="184"/>
      <c r="J109" s="185">
        <f>ROUND(I109*H109,2)</f>
        <v>0</v>
      </c>
      <c r="K109" s="181" t="s">
        <v>165</v>
      </c>
      <c r="L109" s="40"/>
      <c r="M109" s="186" t="s">
        <v>19</v>
      </c>
      <c r="N109" s="187" t="s">
        <v>44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166</v>
      </c>
      <c r="AT109" s="190" t="s">
        <v>161</v>
      </c>
      <c r="AU109" s="190" t="s">
        <v>82</v>
      </c>
      <c r="AY109" s="18" t="s">
        <v>159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80</v>
      </c>
      <c r="BK109" s="191">
        <f>ROUND(I109*H109,2)</f>
        <v>0</v>
      </c>
      <c r="BL109" s="18" t="s">
        <v>166</v>
      </c>
      <c r="BM109" s="190" t="s">
        <v>1150</v>
      </c>
    </row>
    <row r="110" spans="1:65" s="2" customFormat="1" ht="19.5">
      <c r="A110" s="35"/>
      <c r="B110" s="36"/>
      <c r="C110" s="37"/>
      <c r="D110" s="192" t="s">
        <v>168</v>
      </c>
      <c r="E110" s="37"/>
      <c r="F110" s="193" t="s">
        <v>189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168</v>
      </c>
      <c r="AU110" s="18" t="s">
        <v>82</v>
      </c>
    </row>
    <row r="111" spans="1:65" s="2" customFormat="1" ht="11.25">
      <c r="A111" s="35"/>
      <c r="B111" s="36"/>
      <c r="C111" s="37"/>
      <c r="D111" s="197" t="s">
        <v>170</v>
      </c>
      <c r="E111" s="37"/>
      <c r="F111" s="198" t="s">
        <v>190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170</v>
      </c>
      <c r="AU111" s="18" t="s">
        <v>82</v>
      </c>
    </row>
    <row r="112" spans="1:65" s="14" customFormat="1" ht="11.25">
      <c r="B112" s="209"/>
      <c r="C112" s="210"/>
      <c r="D112" s="192" t="s">
        <v>172</v>
      </c>
      <c r="E112" s="211" t="s">
        <v>19</v>
      </c>
      <c r="F112" s="212" t="s">
        <v>191</v>
      </c>
      <c r="G112" s="210"/>
      <c r="H112" s="213">
        <v>8</v>
      </c>
      <c r="I112" s="214"/>
      <c r="J112" s="210"/>
      <c r="K112" s="210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172</v>
      </c>
      <c r="AU112" s="219" t="s">
        <v>82</v>
      </c>
      <c r="AV112" s="14" t="s">
        <v>82</v>
      </c>
      <c r="AW112" s="14" t="s">
        <v>35</v>
      </c>
      <c r="AX112" s="14" t="s">
        <v>80</v>
      </c>
      <c r="AY112" s="219" t="s">
        <v>159</v>
      </c>
    </row>
    <row r="113" spans="1:65" s="2" customFormat="1" ht="24.2" customHeight="1">
      <c r="A113" s="35"/>
      <c r="B113" s="36"/>
      <c r="C113" s="179" t="s">
        <v>166</v>
      </c>
      <c r="D113" s="179" t="s">
        <v>161</v>
      </c>
      <c r="E113" s="180" t="s">
        <v>192</v>
      </c>
      <c r="F113" s="181" t="s">
        <v>193</v>
      </c>
      <c r="G113" s="182" t="s">
        <v>164</v>
      </c>
      <c r="H113" s="183">
        <v>12</v>
      </c>
      <c r="I113" s="184"/>
      <c r="J113" s="185">
        <f>ROUND(I113*H113,2)</f>
        <v>0</v>
      </c>
      <c r="K113" s="181" t="s">
        <v>165</v>
      </c>
      <c r="L113" s="40"/>
      <c r="M113" s="186" t="s">
        <v>19</v>
      </c>
      <c r="N113" s="187" t="s">
        <v>44</v>
      </c>
      <c r="O113" s="65"/>
      <c r="P113" s="188">
        <f>O113*H113</f>
        <v>0</v>
      </c>
      <c r="Q113" s="188">
        <v>3.6900000000000002E-2</v>
      </c>
      <c r="R113" s="188">
        <f>Q113*H113</f>
        <v>0.44280000000000003</v>
      </c>
      <c r="S113" s="188">
        <v>0</v>
      </c>
      <c r="T113" s="189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0" t="s">
        <v>166</v>
      </c>
      <c r="AT113" s="190" t="s">
        <v>161</v>
      </c>
      <c r="AU113" s="190" t="s">
        <v>82</v>
      </c>
      <c r="AY113" s="18" t="s">
        <v>159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8" t="s">
        <v>80</v>
      </c>
      <c r="BK113" s="191">
        <f>ROUND(I113*H113,2)</f>
        <v>0</v>
      </c>
      <c r="BL113" s="18" t="s">
        <v>166</v>
      </c>
      <c r="BM113" s="190" t="s">
        <v>1151</v>
      </c>
    </row>
    <row r="114" spans="1:65" s="2" customFormat="1" ht="58.5">
      <c r="A114" s="35"/>
      <c r="B114" s="36"/>
      <c r="C114" s="37"/>
      <c r="D114" s="192" t="s">
        <v>168</v>
      </c>
      <c r="E114" s="37"/>
      <c r="F114" s="193" t="s">
        <v>195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168</v>
      </c>
      <c r="AU114" s="18" t="s">
        <v>82</v>
      </c>
    </row>
    <row r="115" spans="1:65" s="2" customFormat="1" ht="11.25">
      <c r="A115" s="35"/>
      <c r="B115" s="36"/>
      <c r="C115" s="37"/>
      <c r="D115" s="197" t="s">
        <v>170</v>
      </c>
      <c r="E115" s="37"/>
      <c r="F115" s="198" t="s">
        <v>196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170</v>
      </c>
      <c r="AU115" s="18" t="s">
        <v>82</v>
      </c>
    </row>
    <row r="116" spans="1:65" s="13" customFormat="1" ht="11.25">
      <c r="B116" s="199"/>
      <c r="C116" s="200"/>
      <c r="D116" s="192" t="s">
        <v>172</v>
      </c>
      <c r="E116" s="201" t="s">
        <v>19</v>
      </c>
      <c r="F116" s="202" t="s">
        <v>197</v>
      </c>
      <c r="G116" s="200"/>
      <c r="H116" s="201" t="s">
        <v>19</v>
      </c>
      <c r="I116" s="203"/>
      <c r="J116" s="200"/>
      <c r="K116" s="200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172</v>
      </c>
      <c r="AU116" s="208" t="s">
        <v>82</v>
      </c>
      <c r="AV116" s="13" t="s">
        <v>80</v>
      </c>
      <c r="AW116" s="13" t="s">
        <v>35</v>
      </c>
      <c r="AX116" s="13" t="s">
        <v>73</v>
      </c>
      <c r="AY116" s="208" t="s">
        <v>159</v>
      </c>
    </row>
    <row r="117" spans="1:65" s="14" customFormat="1" ht="11.25">
      <c r="B117" s="209"/>
      <c r="C117" s="210"/>
      <c r="D117" s="192" t="s">
        <v>172</v>
      </c>
      <c r="E117" s="211" t="s">
        <v>19</v>
      </c>
      <c r="F117" s="212" t="s">
        <v>174</v>
      </c>
      <c r="G117" s="210"/>
      <c r="H117" s="213">
        <v>12</v>
      </c>
      <c r="I117" s="214"/>
      <c r="J117" s="210"/>
      <c r="K117" s="210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172</v>
      </c>
      <c r="AU117" s="219" t="s">
        <v>82</v>
      </c>
      <c r="AV117" s="14" t="s">
        <v>82</v>
      </c>
      <c r="AW117" s="14" t="s">
        <v>35</v>
      </c>
      <c r="AX117" s="14" t="s">
        <v>73</v>
      </c>
      <c r="AY117" s="219" t="s">
        <v>159</v>
      </c>
    </row>
    <row r="118" spans="1:65" s="15" customFormat="1" ht="11.25">
      <c r="B118" s="220"/>
      <c r="C118" s="221"/>
      <c r="D118" s="192" t="s">
        <v>172</v>
      </c>
      <c r="E118" s="222" t="s">
        <v>19</v>
      </c>
      <c r="F118" s="223" t="s">
        <v>175</v>
      </c>
      <c r="G118" s="221"/>
      <c r="H118" s="224">
        <v>12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AT118" s="230" t="s">
        <v>172</v>
      </c>
      <c r="AU118" s="230" t="s">
        <v>82</v>
      </c>
      <c r="AV118" s="15" t="s">
        <v>166</v>
      </c>
      <c r="AW118" s="15" t="s">
        <v>35</v>
      </c>
      <c r="AX118" s="15" t="s">
        <v>80</v>
      </c>
      <c r="AY118" s="230" t="s">
        <v>159</v>
      </c>
    </row>
    <row r="119" spans="1:65" s="2" customFormat="1" ht="24.2" customHeight="1">
      <c r="A119" s="35"/>
      <c r="B119" s="36"/>
      <c r="C119" s="179" t="s">
        <v>199</v>
      </c>
      <c r="D119" s="179" t="s">
        <v>161</v>
      </c>
      <c r="E119" s="180" t="s">
        <v>200</v>
      </c>
      <c r="F119" s="181" t="s">
        <v>201</v>
      </c>
      <c r="G119" s="182" t="s">
        <v>202</v>
      </c>
      <c r="H119" s="183">
        <v>92.975999999999999</v>
      </c>
      <c r="I119" s="184"/>
      <c r="J119" s="185">
        <f>ROUND(I119*H119,2)</f>
        <v>0</v>
      </c>
      <c r="K119" s="181" t="s">
        <v>165</v>
      </c>
      <c r="L119" s="40"/>
      <c r="M119" s="186" t="s">
        <v>19</v>
      </c>
      <c r="N119" s="187" t="s">
        <v>44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166</v>
      </c>
      <c r="AT119" s="190" t="s">
        <v>161</v>
      </c>
      <c r="AU119" s="190" t="s">
        <v>82</v>
      </c>
      <c r="AY119" s="18" t="s">
        <v>159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80</v>
      </c>
      <c r="BK119" s="191">
        <f>ROUND(I119*H119,2)</f>
        <v>0</v>
      </c>
      <c r="BL119" s="18" t="s">
        <v>166</v>
      </c>
      <c r="BM119" s="190" t="s">
        <v>1152</v>
      </c>
    </row>
    <row r="120" spans="1:65" s="2" customFormat="1" ht="19.5">
      <c r="A120" s="35"/>
      <c r="B120" s="36"/>
      <c r="C120" s="37"/>
      <c r="D120" s="192" t="s">
        <v>168</v>
      </c>
      <c r="E120" s="37"/>
      <c r="F120" s="193" t="s">
        <v>204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168</v>
      </c>
      <c r="AU120" s="18" t="s">
        <v>82</v>
      </c>
    </row>
    <row r="121" spans="1:65" s="2" customFormat="1" ht="11.25">
      <c r="A121" s="35"/>
      <c r="B121" s="36"/>
      <c r="C121" s="37"/>
      <c r="D121" s="197" t="s">
        <v>170</v>
      </c>
      <c r="E121" s="37"/>
      <c r="F121" s="198" t="s">
        <v>205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170</v>
      </c>
      <c r="AU121" s="18" t="s">
        <v>82</v>
      </c>
    </row>
    <row r="122" spans="1:65" s="13" customFormat="1" ht="11.25">
      <c r="B122" s="199"/>
      <c r="C122" s="200"/>
      <c r="D122" s="192" t="s">
        <v>172</v>
      </c>
      <c r="E122" s="201" t="s">
        <v>19</v>
      </c>
      <c r="F122" s="202" t="s">
        <v>206</v>
      </c>
      <c r="G122" s="200"/>
      <c r="H122" s="201" t="s">
        <v>19</v>
      </c>
      <c r="I122" s="203"/>
      <c r="J122" s="200"/>
      <c r="K122" s="200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172</v>
      </c>
      <c r="AU122" s="208" t="s">
        <v>82</v>
      </c>
      <c r="AV122" s="13" t="s">
        <v>80</v>
      </c>
      <c r="AW122" s="13" t="s">
        <v>35</v>
      </c>
      <c r="AX122" s="13" t="s">
        <v>73</v>
      </c>
      <c r="AY122" s="208" t="s">
        <v>159</v>
      </c>
    </row>
    <row r="123" spans="1:65" s="14" customFormat="1" ht="11.25">
      <c r="B123" s="209"/>
      <c r="C123" s="210"/>
      <c r="D123" s="192" t="s">
        <v>172</v>
      </c>
      <c r="E123" s="211" t="s">
        <v>19</v>
      </c>
      <c r="F123" s="212" t="s">
        <v>1153</v>
      </c>
      <c r="G123" s="210"/>
      <c r="H123" s="213">
        <v>92.975999999999999</v>
      </c>
      <c r="I123" s="214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172</v>
      </c>
      <c r="AU123" s="219" t="s">
        <v>82</v>
      </c>
      <c r="AV123" s="14" t="s">
        <v>82</v>
      </c>
      <c r="AW123" s="14" t="s">
        <v>35</v>
      </c>
      <c r="AX123" s="14" t="s">
        <v>73</v>
      </c>
      <c r="AY123" s="219" t="s">
        <v>159</v>
      </c>
    </row>
    <row r="124" spans="1:65" s="15" customFormat="1" ht="11.25">
      <c r="B124" s="220"/>
      <c r="C124" s="221"/>
      <c r="D124" s="192" t="s">
        <v>172</v>
      </c>
      <c r="E124" s="222" t="s">
        <v>19</v>
      </c>
      <c r="F124" s="223" t="s">
        <v>175</v>
      </c>
      <c r="G124" s="221"/>
      <c r="H124" s="224">
        <v>92.975999999999999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172</v>
      </c>
      <c r="AU124" s="230" t="s">
        <v>82</v>
      </c>
      <c r="AV124" s="15" t="s">
        <v>166</v>
      </c>
      <c r="AW124" s="15" t="s">
        <v>35</v>
      </c>
      <c r="AX124" s="15" t="s">
        <v>80</v>
      </c>
      <c r="AY124" s="230" t="s">
        <v>159</v>
      </c>
    </row>
    <row r="125" spans="1:65" s="2" customFormat="1" ht="33" customHeight="1">
      <c r="A125" s="35"/>
      <c r="B125" s="36"/>
      <c r="C125" s="179" t="s">
        <v>208</v>
      </c>
      <c r="D125" s="179" t="s">
        <v>161</v>
      </c>
      <c r="E125" s="180" t="s">
        <v>708</v>
      </c>
      <c r="F125" s="181" t="s">
        <v>709</v>
      </c>
      <c r="G125" s="182" t="s">
        <v>211</v>
      </c>
      <c r="H125" s="183">
        <v>81.956999999999994</v>
      </c>
      <c r="I125" s="184"/>
      <c r="J125" s="185">
        <f>ROUND(I125*H125,2)</f>
        <v>0</v>
      </c>
      <c r="K125" s="181" t="s">
        <v>165</v>
      </c>
      <c r="L125" s="40"/>
      <c r="M125" s="186" t="s">
        <v>19</v>
      </c>
      <c r="N125" s="187" t="s">
        <v>44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166</v>
      </c>
      <c r="AT125" s="190" t="s">
        <v>161</v>
      </c>
      <c r="AU125" s="190" t="s">
        <v>82</v>
      </c>
      <c r="AY125" s="18" t="s">
        <v>159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80</v>
      </c>
      <c r="BK125" s="191">
        <f>ROUND(I125*H125,2)</f>
        <v>0</v>
      </c>
      <c r="BL125" s="18" t="s">
        <v>166</v>
      </c>
      <c r="BM125" s="190" t="s">
        <v>1154</v>
      </c>
    </row>
    <row r="126" spans="1:65" s="2" customFormat="1" ht="29.25">
      <c r="A126" s="35"/>
      <c r="B126" s="36"/>
      <c r="C126" s="37"/>
      <c r="D126" s="192" t="s">
        <v>168</v>
      </c>
      <c r="E126" s="37"/>
      <c r="F126" s="193" t="s">
        <v>711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168</v>
      </c>
      <c r="AU126" s="18" t="s">
        <v>82</v>
      </c>
    </row>
    <row r="127" spans="1:65" s="2" customFormat="1" ht="11.25">
      <c r="A127" s="35"/>
      <c r="B127" s="36"/>
      <c r="C127" s="37"/>
      <c r="D127" s="197" t="s">
        <v>170</v>
      </c>
      <c r="E127" s="37"/>
      <c r="F127" s="198" t="s">
        <v>712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170</v>
      </c>
      <c r="AU127" s="18" t="s">
        <v>82</v>
      </c>
    </row>
    <row r="128" spans="1:65" s="13" customFormat="1" ht="11.25">
      <c r="B128" s="199"/>
      <c r="C128" s="200"/>
      <c r="D128" s="192" t="s">
        <v>172</v>
      </c>
      <c r="E128" s="201" t="s">
        <v>19</v>
      </c>
      <c r="F128" s="202" t="s">
        <v>215</v>
      </c>
      <c r="G128" s="200"/>
      <c r="H128" s="201" t="s">
        <v>19</v>
      </c>
      <c r="I128" s="203"/>
      <c r="J128" s="200"/>
      <c r="K128" s="200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172</v>
      </c>
      <c r="AU128" s="208" t="s">
        <v>82</v>
      </c>
      <c r="AV128" s="13" t="s">
        <v>80</v>
      </c>
      <c r="AW128" s="13" t="s">
        <v>35</v>
      </c>
      <c r="AX128" s="13" t="s">
        <v>73</v>
      </c>
      <c r="AY128" s="208" t="s">
        <v>159</v>
      </c>
    </row>
    <row r="129" spans="1:65" s="14" customFormat="1" ht="22.5">
      <c r="B129" s="209"/>
      <c r="C129" s="210"/>
      <c r="D129" s="192" t="s">
        <v>172</v>
      </c>
      <c r="E129" s="211" t="s">
        <v>19</v>
      </c>
      <c r="F129" s="212" t="s">
        <v>1155</v>
      </c>
      <c r="G129" s="210"/>
      <c r="H129" s="213">
        <v>9.2129999999999992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172</v>
      </c>
      <c r="AU129" s="219" t="s">
        <v>82</v>
      </c>
      <c r="AV129" s="14" t="s">
        <v>82</v>
      </c>
      <c r="AW129" s="14" t="s">
        <v>35</v>
      </c>
      <c r="AX129" s="14" t="s">
        <v>73</v>
      </c>
      <c r="AY129" s="219" t="s">
        <v>159</v>
      </c>
    </row>
    <row r="130" spans="1:65" s="14" customFormat="1" ht="33.75">
      <c r="B130" s="209"/>
      <c r="C130" s="210"/>
      <c r="D130" s="192" t="s">
        <v>172</v>
      </c>
      <c r="E130" s="211" t="s">
        <v>19</v>
      </c>
      <c r="F130" s="212" t="s">
        <v>1156</v>
      </c>
      <c r="G130" s="210"/>
      <c r="H130" s="213">
        <v>65.778000000000006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172</v>
      </c>
      <c r="AU130" s="219" t="s">
        <v>82</v>
      </c>
      <c r="AV130" s="14" t="s">
        <v>82</v>
      </c>
      <c r="AW130" s="14" t="s">
        <v>35</v>
      </c>
      <c r="AX130" s="14" t="s">
        <v>73</v>
      </c>
      <c r="AY130" s="219" t="s">
        <v>159</v>
      </c>
    </row>
    <row r="131" spans="1:65" s="14" customFormat="1" ht="22.5">
      <c r="B131" s="209"/>
      <c r="C131" s="210"/>
      <c r="D131" s="192" t="s">
        <v>172</v>
      </c>
      <c r="E131" s="211" t="s">
        <v>19</v>
      </c>
      <c r="F131" s="212" t="s">
        <v>1157</v>
      </c>
      <c r="G131" s="210"/>
      <c r="H131" s="213">
        <v>6.9660000000000002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172</v>
      </c>
      <c r="AU131" s="219" t="s">
        <v>82</v>
      </c>
      <c r="AV131" s="14" t="s">
        <v>82</v>
      </c>
      <c r="AW131" s="14" t="s">
        <v>35</v>
      </c>
      <c r="AX131" s="14" t="s">
        <v>73</v>
      </c>
      <c r="AY131" s="219" t="s">
        <v>159</v>
      </c>
    </row>
    <row r="132" spans="1:65" s="15" customFormat="1" ht="11.25">
      <c r="B132" s="220"/>
      <c r="C132" s="221"/>
      <c r="D132" s="192" t="s">
        <v>172</v>
      </c>
      <c r="E132" s="222" t="s">
        <v>19</v>
      </c>
      <c r="F132" s="223" t="s">
        <v>175</v>
      </c>
      <c r="G132" s="221"/>
      <c r="H132" s="224">
        <v>81.956999999999994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172</v>
      </c>
      <c r="AU132" s="230" t="s">
        <v>82</v>
      </c>
      <c r="AV132" s="15" t="s">
        <v>166</v>
      </c>
      <c r="AW132" s="15" t="s">
        <v>35</v>
      </c>
      <c r="AX132" s="15" t="s">
        <v>80</v>
      </c>
      <c r="AY132" s="230" t="s">
        <v>159</v>
      </c>
    </row>
    <row r="133" spans="1:65" s="2" customFormat="1" ht="16.5" customHeight="1">
      <c r="A133" s="35"/>
      <c r="B133" s="36"/>
      <c r="C133" s="179" t="s">
        <v>219</v>
      </c>
      <c r="D133" s="179" t="s">
        <v>161</v>
      </c>
      <c r="E133" s="180" t="s">
        <v>716</v>
      </c>
      <c r="F133" s="181" t="s">
        <v>717</v>
      </c>
      <c r="G133" s="182" t="s">
        <v>202</v>
      </c>
      <c r="H133" s="183">
        <v>48.6</v>
      </c>
      <c r="I133" s="184"/>
      <c r="J133" s="185">
        <f>ROUND(I133*H133,2)</f>
        <v>0</v>
      </c>
      <c r="K133" s="181" t="s">
        <v>165</v>
      </c>
      <c r="L133" s="40"/>
      <c r="M133" s="186" t="s">
        <v>19</v>
      </c>
      <c r="N133" s="187" t="s">
        <v>44</v>
      </c>
      <c r="O133" s="65"/>
      <c r="P133" s="188">
        <f>O133*H133</f>
        <v>0</v>
      </c>
      <c r="Q133" s="188">
        <v>4.4400000000000004E-3</v>
      </c>
      <c r="R133" s="188">
        <f>Q133*H133</f>
        <v>0.21578400000000003</v>
      </c>
      <c r="S133" s="188">
        <v>0</v>
      </c>
      <c r="T133" s="18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0" t="s">
        <v>166</v>
      </c>
      <c r="AT133" s="190" t="s">
        <v>161</v>
      </c>
      <c r="AU133" s="190" t="s">
        <v>82</v>
      </c>
      <c r="AY133" s="18" t="s">
        <v>159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80</v>
      </c>
      <c r="BK133" s="191">
        <f>ROUND(I133*H133,2)</f>
        <v>0</v>
      </c>
      <c r="BL133" s="18" t="s">
        <v>166</v>
      </c>
      <c r="BM133" s="190" t="s">
        <v>1158</v>
      </c>
    </row>
    <row r="134" spans="1:65" s="2" customFormat="1" ht="19.5">
      <c r="A134" s="35"/>
      <c r="B134" s="36"/>
      <c r="C134" s="37"/>
      <c r="D134" s="192" t="s">
        <v>168</v>
      </c>
      <c r="E134" s="37"/>
      <c r="F134" s="193" t="s">
        <v>719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168</v>
      </c>
      <c r="AU134" s="18" t="s">
        <v>82</v>
      </c>
    </row>
    <row r="135" spans="1:65" s="2" customFormat="1" ht="11.25">
      <c r="A135" s="35"/>
      <c r="B135" s="36"/>
      <c r="C135" s="37"/>
      <c r="D135" s="197" t="s">
        <v>170</v>
      </c>
      <c r="E135" s="37"/>
      <c r="F135" s="198" t="s">
        <v>720</v>
      </c>
      <c r="G135" s="37"/>
      <c r="H135" s="37"/>
      <c r="I135" s="194"/>
      <c r="J135" s="37"/>
      <c r="K135" s="37"/>
      <c r="L135" s="40"/>
      <c r="M135" s="195"/>
      <c r="N135" s="196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170</v>
      </c>
      <c r="AU135" s="18" t="s">
        <v>82</v>
      </c>
    </row>
    <row r="136" spans="1:65" s="13" customFormat="1" ht="11.25">
      <c r="B136" s="199"/>
      <c r="C136" s="200"/>
      <c r="D136" s="192" t="s">
        <v>172</v>
      </c>
      <c r="E136" s="201" t="s">
        <v>19</v>
      </c>
      <c r="F136" s="202" t="s">
        <v>721</v>
      </c>
      <c r="G136" s="200"/>
      <c r="H136" s="201" t="s">
        <v>19</v>
      </c>
      <c r="I136" s="203"/>
      <c r="J136" s="200"/>
      <c r="K136" s="200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172</v>
      </c>
      <c r="AU136" s="208" t="s">
        <v>82</v>
      </c>
      <c r="AV136" s="13" t="s">
        <v>80</v>
      </c>
      <c r="AW136" s="13" t="s">
        <v>35</v>
      </c>
      <c r="AX136" s="13" t="s">
        <v>73</v>
      </c>
      <c r="AY136" s="208" t="s">
        <v>159</v>
      </c>
    </row>
    <row r="137" spans="1:65" s="14" customFormat="1" ht="11.25">
      <c r="B137" s="209"/>
      <c r="C137" s="210"/>
      <c r="D137" s="192" t="s">
        <v>172</v>
      </c>
      <c r="E137" s="211" t="s">
        <v>19</v>
      </c>
      <c r="F137" s="212" t="s">
        <v>1159</v>
      </c>
      <c r="G137" s="210"/>
      <c r="H137" s="213">
        <v>48.6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172</v>
      </c>
      <c r="AU137" s="219" t="s">
        <v>82</v>
      </c>
      <c r="AV137" s="14" t="s">
        <v>82</v>
      </c>
      <c r="AW137" s="14" t="s">
        <v>35</v>
      </c>
      <c r="AX137" s="14" t="s">
        <v>73</v>
      </c>
      <c r="AY137" s="219" t="s">
        <v>159</v>
      </c>
    </row>
    <row r="138" spans="1:65" s="15" customFormat="1" ht="11.25">
      <c r="B138" s="220"/>
      <c r="C138" s="221"/>
      <c r="D138" s="192" t="s">
        <v>172</v>
      </c>
      <c r="E138" s="222" t="s">
        <v>19</v>
      </c>
      <c r="F138" s="223" t="s">
        <v>175</v>
      </c>
      <c r="G138" s="221"/>
      <c r="H138" s="224">
        <v>48.6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172</v>
      </c>
      <c r="AU138" s="230" t="s">
        <v>82</v>
      </c>
      <c r="AV138" s="15" t="s">
        <v>166</v>
      </c>
      <c r="AW138" s="15" t="s">
        <v>35</v>
      </c>
      <c r="AX138" s="15" t="s">
        <v>80</v>
      </c>
      <c r="AY138" s="230" t="s">
        <v>159</v>
      </c>
    </row>
    <row r="139" spans="1:65" s="2" customFormat="1" ht="16.5" customHeight="1">
      <c r="A139" s="35"/>
      <c r="B139" s="36"/>
      <c r="C139" s="179" t="s">
        <v>191</v>
      </c>
      <c r="D139" s="179" t="s">
        <v>161</v>
      </c>
      <c r="E139" s="180" t="s">
        <v>723</v>
      </c>
      <c r="F139" s="181" t="s">
        <v>724</v>
      </c>
      <c r="G139" s="182" t="s">
        <v>202</v>
      </c>
      <c r="H139" s="183">
        <v>48.6</v>
      </c>
      <c r="I139" s="184"/>
      <c r="J139" s="185">
        <f>ROUND(I139*H139,2)</f>
        <v>0</v>
      </c>
      <c r="K139" s="181" t="s">
        <v>165</v>
      </c>
      <c r="L139" s="40"/>
      <c r="M139" s="186" t="s">
        <v>19</v>
      </c>
      <c r="N139" s="187" t="s">
        <v>44</v>
      </c>
      <c r="O139" s="65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0" t="s">
        <v>166</v>
      </c>
      <c r="AT139" s="190" t="s">
        <v>161</v>
      </c>
      <c r="AU139" s="190" t="s">
        <v>82</v>
      </c>
      <c r="AY139" s="18" t="s">
        <v>159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80</v>
      </c>
      <c r="BK139" s="191">
        <f>ROUND(I139*H139,2)</f>
        <v>0</v>
      </c>
      <c r="BL139" s="18" t="s">
        <v>166</v>
      </c>
      <c r="BM139" s="190" t="s">
        <v>1160</v>
      </c>
    </row>
    <row r="140" spans="1:65" s="2" customFormat="1" ht="29.25">
      <c r="A140" s="35"/>
      <c r="B140" s="36"/>
      <c r="C140" s="37"/>
      <c r="D140" s="192" t="s">
        <v>168</v>
      </c>
      <c r="E140" s="37"/>
      <c r="F140" s="193" t="s">
        <v>726</v>
      </c>
      <c r="G140" s="37"/>
      <c r="H140" s="37"/>
      <c r="I140" s="194"/>
      <c r="J140" s="37"/>
      <c r="K140" s="37"/>
      <c r="L140" s="40"/>
      <c r="M140" s="195"/>
      <c r="N140" s="19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168</v>
      </c>
      <c r="AU140" s="18" t="s">
        <v>82</v>
      </c>
    </row>
    <row r="141" spans="1:65" s="2" customFormat="1" ht="11.25">
      <c r="A141" s="35"/>
      <c r="B141" s="36"/>
      <c r="C141" s="37"/>
      <c r="D141" s="197" t="s">
        <v>170</v>
      </c>
      <c r="E141" s="37"/>
      <c r="F141" s="198" t="s">
        <v>727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170</v>
      </c>
      <c r="AU141" s="18" t="s">
        <v>82</v>
      </c>
    </row>
    <row r="142" spans="1:65" s="2" customFormat="1" ht="21.75" customHeight="1">
      <c r="A142" s="35"/>
      <c r="B142" s="36"/>
      <c r="C142" s="179" t="s">
        <v>231</v>
      </c>
      <c r="D142" s="179" t="s">
        <v>161</v>
      </c>
      <c r="E142" s="180" t="s">
        <v>728</v>
      </c>
      <c r="F142" s="181" t="s">
        <v>729</v>
      </c>
      <c r="G142" s="182" t="s">
        <v>211</v>
      </c>
      <c r="H142" s="183">
        <v>74.600999999999999</v>
      </c>
      <c r="I142" s="184"/>
      <c r="J142" s="185">
        <f>ROUND(I142*H142,2)</f>
        <v>0</v>
      </c>
      <c r="K142" s="181" t="s">
        <v>165</v>
      </c>
      <c r="L142" s="40"/>
      <c r="M142" s="186" t="s">
        <v>19</v>
      </c>
      <c r="N142" s="187" t="s">
        <v>44</v>
      </c>
      <c r="O142" s="65"/>
      <c r="P142" s="188">
        <f>O142*H142</f>
        <v>0</v>
      </c>
      <c r="Q142" s="188">
        <v>2.7200000000000002E-3</v>
      </c>
      <c r="R142" s="188">
        <f>Q142*H142</f>
        <v>0.20291472000000002</v>
      </c>
      <c r="S142" s="188">
        <v>0</v>
      </c>
      <c r="T142" s="18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0" t="s">
        <v>166</v>
      </c>
      <c r="AT142" s="190" t="s">
        <v>161</v>
      </c>
      <c r="AU142" s="190" t="s">
        <v>82</v>
      </c>
      <c r="AY142" s="18" t="s">
        <v>159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8" t="s">
        <v>80</v>
      </c>
      <c r="BK142" s="191">
        <f>ROUND(I142*H142,2)</f>
        <v>0</v>
      </c>
      <c r="BL142" s="18" t="s">
        <v>166</v>
      </c>
      <c r="BM142" s="190" t="s">
        <v>1161</v>
      </c>
    </row>
    <row r="143" spans="1:65" s="2" customFormat="1" ht="19.5">
      <c r="A143" s="35"/>
      <c r="B143" s="36"/>
      <c r="C143" s="37"/>
      <c r="D143" s="192" t="s">
        <v>168</v>
      </c>
      <c r="E143" s="37"/>
      <c r="F143" s="193" t="s">
        <v>731</v>
      </c>
      <c r="G143" s="37"/>
      <c r="H143" s="37"/>
      <c r="I143" s="194"/>
      <c r="J143" s="37"/>
      <c r="K143" s="37"/>
      <c r="L143" s="40"/>
      <c r="M143" s="195"/>
      <c r="N143" s="196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168</v>
      </c>
      <c r="AU143" s="18" t="s">
        <v>82</v>
      </c>
    </row>
    <row r="144" spans="1:65" s="2" customFormat="1" ht="11.25">
      <c r="A144" s="35"/>
      <c r="B144" s="36"/>
      <c r="C144" s="37"/>
      <c r="D144" s="197" t="s">
        <v>170</v>
      </c>
      <c r="E144" s="37"/>
      <c r="F144" s="198" t="s">
        <v>732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170</v>
      </c>
      <c r="AU144" s="18" t="s">
        <v>82</v>
      </c>
    </row>
    <row r="145" spans="1:65" s="14" customFormat="1" ht="11.25">
      <c r="B145" s="209"/>
      <c r="C145" s="210"/>
      <c r="D145" s="192" t="s">
        <v>172</v>
      </c>
      <c r="E145" s="211" t="s">
        <v>19</v>
      </c>
      <c r="F145" s="212" t="s">
        <v>1162</v>
      </c>
      <c r="G145" s="210"/>
      <c r="H145" s="213">
        <v>74.600999999999999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172</v>
      </c>
      <c r="AU145" s="219" t="s">
        <v>82</v>
      </c>
      <c r="AV145" s="14" t="s">
        <v>82</v>
      </c>
      <c r="AW145" s="14" t="s">
        <v>35</v>
      </c>
      <c r="AX145" s="14" t="s">
        <v>80</v>
      </c>
      <c r="AY145" s="219" t="s">
        <v>159</v>
      </c>
    </row>
    <row r="146" spans="1:65" s="2" customFormat="1" ht="21.75" customHeight="1">
      <c r="A146" s="35"/>
      <c r="B146" s="36"/>
      <c r="C146" s="179" t="s">
        <v>238</v>
      </c>
      <c r="D146" s="179" t="s">
        <v>161</v>
      </c>
      <c r="E146" s="180" t="s">
        <v>734</v>
      </c>
      <c r="F146" s="181" t="s">
        <v>735</v>
      </c>
      <c r="G146" s="182" t="s">
        <v>211</v>
      </c>
      <c r="H146" s="183">
        <v>74.600999999999999</v>
      </c>
      <c r="I146" s="184"/>
      <c r="J146" s="185">
        <f>ROUND(I146*H146,2)</f>
        <v>0</v>
      </c>
      <c r="K146" s="181" t="s">
        <v>165</v>
      </c>
      <c r="L146" s="40"/>
      <c r="M146" s="186" t="s">
        <v>19</v>
      </c>
      <c r="N146" s="187" t="s">
        <v>44</v>
      </c>
      <c r="O146" s="65"/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0" t="s">
        <v>166</v>
      </c>
      <c r="AT146" s="190" t="s">
        <v>161</v>
      </c>
      <c r="AU146" s="190" t="s">
        <v>82</v>
      </c>
      <c r="AY146" s="18" t="s">
        <v>159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8" t="s">
        <v>80</v>
      </c>
      <c r="BK146" s="191">
        <f>ROUND(I146*H146,2)</f>
        <v>0</v>
      </c>
      <c r="BL146" s="18" t="s">
        <v>166</v>
      </c>
      <c r="BM146" s="190" t="s">
        <v>1163</v>
      </c>
    </row>
    <row r="147" spans="1:65" s="2" customFormat="1" ht="29.25">
      <c r="A147" s="35"/>
      <c r="B147" s="36"/>
      <c r="C147" s="37"/>
      <c r="D147" s="192" t="s">
        <v>168</v>
      </c>
      <c r="E147" s="37"/>
      <c r="F147" s="193" t="s">
        <v>737</v>
      </c>
      <c r="G147" s="37"/>
      <c r="H147" s="37"/>
      <c r="I147" s="194"/>
      <c r="J147" s="37"/>
      <c r="K147" s="37"/>
      <c r="L147" s="40"/>
      <c r="M147" s="195"/>
      <c r="N147" s="196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168</v>
      </c>
      <c r="AU147" s="18" t="s">
        <v>82</v>
      </c>
    </row>
    <row r="148" spans="1:65" s="2" customFormat="1" ht="11.25">
      <c r="A148" s="35"/>
      <c r="B148" s="36"/>
      <c r="C148" s="37"/>
      <c r="D148" s="197" t="s">
        <v>170</v>
      </c>
      <c r="E148" s="37"/>
      <c r="F148" s="198" t="s">
        <v>738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170</v>
      </c>
      <c r="AU148" s="18" t="s">
        <v>82</v>
      </c>
    </row>
    <row r="149" spans="1:65" s="2" customFormat="1" ht="24.2" customHeight="1">
      <c r="A149" s="35"/>
      <c r="B149" s="36"/>
      <c r="C149" s="179" t="s">
        <v>244</v>
      </c>
      <c r="D149" s="179" t="s">
        <v>161</v>
      </c>
      <c r="E149" s="180" t="s">
        <v>739</v>
      </c>
      <c r="F149" s="181" t="s">
        <v>740</v>
      </c>
      <c r="G149" s="182" t="s">
        <v>222</v>
      </c>
      <c r="H149" s="183">
        <v>163.91399999999999</v>
      </c>
      <c r="I149" s="184"/>
      <c r="J149" s="185">
        <f>ROUND(I149*H149,2)</f>
        <v>0</v>
      </c>
      <c r="K149" s="181" t="s">
        <v>165</v>
      </c>
      <c r="L149" s="40"/>
      <c r="M149" s="186" t="s">
        <v>19</v>
      </c>
      <c r="N149" s="187" t="s">
        <v>44</v>
      </c>
      <c r="O149" s="65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0" t="s">
        <v>166</v>
      </c>
      <c r="AT149" s="190" t="s">
        <v>161</v>
      </c>
      <c r="AU149" s="190" t="s">
        <v>82</v>
      </c>
      <c r="AY149" s="18" t="s">
        <v>159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80</v>
      </c>
      <c r="BK149" s="191">
        <f>ROUND(I149*H149,2)</f>
        <v>0</v>
      </c>
      <c r="BL149" s="18" t="s">
        <v>166</v>
      </c>
      <c r="BM149" s="190" t="s">
        <v>1164</v>
      </c>
    </row>
    <row r="150" spans="1:65" s="2" customFormat="1" ht="29.25">
      <c r="A150" s="35"/>
      <c r="B150" s="36"/>
      <c r="C150" s="37"/>
      <c r="D150" s="192" t="s">
        <v>168</v>
      </c>
      <c r="E150" s="37"/>
      <c r="F150" s="193" t="s">
        <v>742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168</v>
      </c>
      <c r="AU150" s="18" t="s">
        <v>82</v>
      </c>
    </row>
    <row r="151" spans="1:65" s="2" customFormat="1" ht="11.25">
      <c r="A151" s="35"/>
      <c r="B151" s="36"/>
      <c r="C151" s="37"/>
      <c r="D151" s="197" t="s">
        <v>170</v>
      </c>
      <c r="E151" s="37"/>
      <c r="F151" s="198" t="s">
        <v>743</v>
      </c>
      <c r="G151" s="37"/>
      <c r="H151" s="37"/>
      <c r="I151" s="194"/>
      <c r="J151" s="37"/>
      <c r="K151" s="37"/>
      <c r="L151" s="40"/>
      <c r="M151" s="195"/>
      <c r="N151" s="196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170</v>
      </c>
      <c r="AU151" s="18" t="s">
        <v>82</v>
      </c>
    </row>
    <row r="152" spans="1:65" s="14" customFormat="1" ht="11.25">
      <c r="B152" s="209"/>
      <c r="C152" s="210"/>
      <c r="D152" s="192" t="s">
        <v>172</v>
      </c>
      <c r="E152" s="211" t="s">
        <v>19</v>
      </c>
      <c r="F152" s="212" t="s">
        <v>1165</v>
      </c>
      <c r="G152" s="210"/>
      <c r="H152" s="213">
        <v>163.91399999999999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172</v>
      </c>
      <c r="AU152" s="219" t="s">
        <v>82</v>
      </c>
      <c r="AV152" s="14" t="s">
        <v>82</v>
      </c>
      <c r="AW152" s="14" t="s">
        <v>35</v>
      </c>
      <c r="AX152" s="14" t="s">
        <v>73</v>
      </c>
      <c r="AY152" s="219" t="s">
        <v>159</v>
      </c>
    </row>
    <row r="153" spans="1:65" s="15" customFormat="1" ht="11.25">
      <c r="B153" s="220"/>
      <c r="C153" s="221"/>
      <c r="D153" s="192" t="s">
        <v>172</v>
      </c>
      <c r="E153" s="222" t="s">
        <v>19</v>
      </c>
      <c r="F153" s="223" t="s">
        <v>175</v>
      </c>
      <c r="G153" s="221"/>
      <c r="H153" s="224">
        <v>163.91399999999999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172</v>
      </c>
      <c r="AU153" s="230" t="s">
        <v>82</v>
      </c>
      <c r="AV153" s="15" t="s">
        <v>166</v>
      </c>
      <c r="AW153" s="15" t="s">
        <v>35</v>
      </c>
      <c r="AX153" s="15" t="s">
        <v>80</v>
      </c>
      <c r="AY153" s="230" t="s">
        <v>159</v>
      </c>
    </row>
    <row r="154" spans="1:65" s="2" customFormat="1" ht="37.9" customHeight="1">
      <c r="A154" s="35"/>
      <c r="B154" s="36"/>
      <c r="C154" s="179" t="s">
        <v>252</v>
      </c>
      <c r="D154" s="179" t="s">
        <v>161</v>
      </c>
      <c r="E154" s="180" t="s">
        <v>226</v>
      </c>
      <c r="F154" s="181" t="s">
        <v>227</v>
      </c>
      <c r="G154" s="182" t="s">
        <v>211</v>
      </c>
      <c r="H154" s="183">
        <v>81.956999999999994</v>
      </c>
      <c r="I154" s="184"/>
      <c r="J154" s="185">
        <f>ROUND(I154*H154,2)</f>
        <v>0</v>
      </c>
      <c r="K154" s="181" t="s">
        <v>165</v>
      </c>
      <c r="L154" s="40"/>
      <c r="M154" s="186" t="s">
        <v>19</v>
      </c>
      <c r="N154" s="187" t="s">
        <v>44</v>
      </c>
      <c r="O154" s="65"/>
      <c r="P154" s="188">
        <f>O154*H154</f>
        <v>0</v>
      </c>
      <c r="Q154" s="188">
        <v>0</v>
      </c>
      <c r="R154" s="188">
        <f>Q154*H154</f>
        <v>0</v>
      </c>
      <c r="S154" s="188">
        <v>0</v>
      </c>
      <c r="T154" s="18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0" t="s">
        <v>166</v>
      </c>
      <c r="AT154" s="190" t="s">
        <v>161</v>
      </c>
      <c r="AU154" s="190" t="s">
        <v>82</v>
      </c>
      <c r="AY154" s="18" t="s">
        <v>159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80</v>
      </c>
      <c r="BK154" s="191">
        <f>ROUND(I154*H154,2)</f>
        <v>0</v>
      </c>
      <c r="BL154" s="18" t="s">
        <v>166</v>
      </c>
      <c r="BM154" s="190" t="s">
        <v>1166</v>
      </c>
    </row>
    <row r="155" spans="1:65" s="2" customFormat="1" ht="39">
      <c r="A155" s="35"/>
      <c r="B155" s="36"/>
      <c r="C155" s="37"/>
      <c r="D155" s="192" t="s">
        <v>168</v>
      </c>
      <c r="E155" s="37"/>
      <c r="F155" s="193" t="s">
        <v>229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168</v>
      </c>
      <c r="AU155" s="18" t="s">
        <v>82</v>
      </c>
    </row>
    <row r="156" spans="1:65" s="2" customFormat="1" ht="11.25">
      <c r="A156" s="35"/>
      <c r="B156" s="36"/>
      <c r="C156" s="37"/>
      <c r="D156" s="197" t="s">
        <v>170</v>
      </c>
      <c r="E156" s="37"/>
      <c r="F156" s="198" t="s">
        <v>230</v>
      </c>
      <c r="G156" s="37"/>
      <c r="H156" s="37"/>
      <c r="I156" s="194"/>
      <c r="J156" s="37"/>
      <c r="K156" s="37"/>
      <c r="L156" s="40"/>
      <c r="M156" s="195"/>
      <c r="N156" s="196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170</v>
      </c>
      <c r="AU156" s="18" t="s">
        <v>82</v>
      </c>
    </row>
    <row r="157" spans="1:65" s="2" customFormat="1" ht="37.9" customHeight="1">
      <c r="A157" s="35"/>
      <c r="B157" s="36"/>
      <c r="C157" s="179" t="s">
        <v>258</v>
      </c>
      <c r="D157" s="179" t="s">
        <v>161</v>
      </c>
      <c r="E157" s="180" t="s">
        <v>232</v>
      </c>
      <c r="F157" s="181" t="s">
        <v>233</v>
      </c>
      <c r="G157" s="182" t="s">
        <v>211</v>
      </c>
      <c r="H157" s="183">
        <v>81.956999999999994</v>
      </c>
      <c r="I157" s="184"/>
      <c r="J157" s="185">
        <f>ROUND(I157*H157,2)</f>
        <v>0</v>
      </c>
      <c r="K157" s="181" t="s">
        <v>165</v>
      </c>
      <c r="L157" s="40"/>
      <c r="M157" s="186" t="s">
        <v>19</v>
      </c>
      <c r="N157" s="187" t="s">
        <v>44</v>
      </c>
      <c r="O157" s="65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0" t="s">
        <v>166</v>
      </c>
      <c r="AT157" s="190" t="s">
        <v>161</v>
      </c>
      <c r="AU157" s="190" t="s">
        <v>82</v>
      </c>
      <c r="AY157" s="18" t="s">
        <v>159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80</v>
      </c>
      <c r="BK157" s="191">
        <f>ROUND(I157*H157,2)</f>
        <v>0</v>
      </c>
      <c r="BL157" s="18" t="s">
        <v>166</v>
      </c>
      <c r="BM157" s="190" t="s">
        <v>1167</v>
      </c>
    </row>
    <row r="158" spans="1:65" s="2" customFormat="1" ht="48.75">
      <c r="A158" s="35"/>
      <c r="B158" s="36"/>
      <c r="C158" s="37"/>
      <c r="D158" s="192" t="s">
        <v>168</v>
      </c>
      <c r="E158" s="37"/>
      <c r="F158" s="193" t="s">
        <v>235</v>
      </c>
      <c r="G158" s="37"/>
      <c r="H158" s="37"/>
      <c r="I158" s="194"/>
      <c r="J158" s="37"/>
      <c r="K158" s="37"/>
      <c r="L158" s="40"/>
      <c r="M158" s="195"/>
      <c r="N158" s="196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168</v>
      </c>
      <c r="AU158" s="18" t="s">
        <v>82</v>
      </c>
    </row>
    <row r="159" spans="1:65" s="2" customFormat="1" ht="11.25">
      <c r="A159" s="35"/>
      <c r="B159" s="36"/>
      <c r="C159" s="37"/>
      <c r="D159" s="197" t="s">
        <v>170</v>
      </c>
      <c r="E159" s="37"/>
      <c r="F159" s="198" t="s">
        <v>236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170</v>
      </c>
      <c r="AU159" s="18" t="s">
        <v>82</v>
      </c>
    </row>
    <row r="160" spans="1:65" s="2" customFormat="1" ht="24.2" customHeight="1">
      <c r="A160" s="35"/>
      <c r="B160" s="36"/>
      <c r="C160" s="179" t="s">
        <v>266</v>
      </c>
      <c r="D160" s="179" t="s">
        <v>161</v>
      </c>
      <c r="E160" s="180" t="s">
        <v>239</v>
      </c>
      <c r="F160" s="181" t="s">
        <v>240</v>
      </c>
      <c r="G160" s="182" t="s">
        <v>211</v>
      </c>
      <c r="H160" s="183">
        <v>81.956999999999994</v>
      </c>
      <c r="I160" s="184"/>
      <c r="J160" s="185">
        <f>ROUND(I160*H160,2)</f>
        <v>0</v>
      </c>
      <c r="K160" s="181" t="s">
        <v>165</v>
      </c>
      <c r="L160" s="40"/>
      <c r="M160" s="186" t="s">
        <v>19</v>
      </c>
      <c r="N160" s="187" t="s">
        <v>44</v>
      </c>
      <c r="O160" s="65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0" t="s">
        <v>166</v>
      </c>
      <c r="AT160" s="190" t="s">
        <v>161</v>
      </c>
      <c r="AU160" s="190" t="s">
        <v>82</v>
      </c>
      <c r="AY160" s="18" t="s">
        <v>159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80</v>
      </c>
      <c r="BK160" s="191">
        <f>ROUND(I160*H160,2)</f>
        <v>0</v>
      </c>
      <c r="BL160" s="18" t="s">
        <v>166</v>
      </c>
      <c r="BM160" s="190" t="s">
        <v>1168</v>
      </c>
    </row>
    <row r="161" spans="1:65" s="2" customFormat="1" ht="29.25">
      <c r="A161" s="35"/>
      <c r="B161" s="36"/>
      <c r="C161" s="37"/>
      <c r="D161" s="192" t="s">
        <v>168</v>
      </c>
      <c r="E161" s="37"/>
      <c r="F161" s="193" t="s">
        <v>242</v>
      </c>
      <c r="G161" s="37"/>
      <c r="H161" s="37"/>
      <c r="I161" s="194"/>
      <c r="J161" s="37"/>
      <c r="K161" s="37"/>
      <c r="L161" s="40"/>
      <c r="M161" s="195"/>
      <c r="N161" s="196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168</v>
      </c>
      <c r="AU161" s="18" t="s">
        <v>82</v>
      </c>
    </row>
    <row r="162" spans="1:65" s="2" customFormat="1" ht="11.25">
      <c r="A162" s="35"/>
      <c r="B162" s="36"/>
      <c r="C162" s="37"/>
      <c r="D162" s="197" t="s">
        <v>170</v>
      </c>
      <c r="E162" s="37"/>
      <c r="F162" s="198" t="s">
        <v>243</v>
      </c>
      <c r="G162" s="37"/>
      <c r="H162" s="37"/>
      <c r="I162" s="194"/>
      <c r="J162" s="37"/>
      <c r="K162" s="37"/>
      <c r="L162" s="40"/>
      <c r="M162" s="195"/>
      <c r="N162" s="196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170</v>
      </c>
      <c r="AU162" s="18" t="s">
        <v>82</v>
      </c>
    </row>
    <row r="163" spans="1:65" s="2" customFormat="1" ht="24.2" customHeight="1">
      <c r="A163" s="35"/>
      <c r="B163" s="36"/>
      <c r="C163" s="179" t="s">
        <v>8</v>
      </c>
      <c r="D163" s="179" t="s">
        <v>161</v>
      </c>
      <c r="E163" s="180" t="s">
        <v>245</v>
      </c>
      <c r="F163" s="181" t="s">
        <v>246</v>
      </c>
      <c r="G163" s="182" t="s">
        <v>211</v>
      </c>
      <c r="H163" s="183">
        <v>51.192</v>
      </c>
      <c r="I163" s="184"/>
      <c r="J163" s="185">
        <f>ROUND(I163*H163,2)</f>
        <v>0</v>
      </c>
      <c r="K163" s="181" t="s">
        <v>165</v>
      </c>
      <c r="L163" s="40"/>
      <c r="M163" s="186" t="s">
        <v>19</v>
      </c>
      <c r="N163" s="187" t="s">
        <v>44</v>
      </c>
      <c r="O163" s="65"/>
      <c r="P163" s="188">
        <f>O163*H163</f>
        <v>0</v>
      </c>
      <c r="Q163" s="188">
        <v>0</v>
      </c>
      <c r="R163" s="188">
        <f>Q163*H163</f>
        <v>0</v>
      </c>
      <c r="S163" s="188">
        <v>0</v>
      </c>
      <c r="T163" s="18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0" t="s">
        <v>166</v>
      </c>
      <c r="AT163" s="190" t="s">
        <v>161</v>
      </c>
      <c r="AU163" s="190" t="s">
        <v>82</v>
      </c>
      <c r="AY163" s="18" t="s">
        <v>159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80</v>
      </c>
      <c r="BK163" s="191">
        <f>ROUND(I163*H163,2)</f>
        <v>0</v>
      </c>
      <c r="BL163" s="18" t="s">
        <v>166</v>
      </c>
      <c r="BM163" s="190" t="s">
        <v>1169</v>
      </c>
    </row>
    <row r="164" spans="1:65" s="2" customFormat="1" ht="19.5">
      <c r="A164" s="35"/>
      <c r="B164" s="36"/>
      <c r="C164" s="37"/>
      <c r="D164" s="192" t="s">
        <v>168</v>
      </c>
      <c r="E164" s="37"/>
      <c r="F164" s="193" t="s">
        <v>248</v>
      </c>
      <c r="G164" s="37"/>
      <c r="H164" s="37"/>
      <c r="I164" s="194"/>
      <c r="J164" s="37"/>
      <c r="K164" s="37"/>
      <c r="L164" s="40"/>
      <c r="M164" s="195"/>
      <c r="N164" s="196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168</v>
      </c>
      <c r="AU164" s="18" t="s">
        <v>82</v>
      </c>
    </row>
    <row r="165" spans="1:65" s="2" customFormat="1" ht="11.25">
      <c r="A165" s="35"/>
      <c r="B165" s="36"/>
      <c r="C165" s="37"/>
      <c r="D165" s="197" t="s">
        <v>170</v>
      </c>
      <c r="E165" s="37"/>
      <c r="F165" s="198" t="s">
        <v>249</v>
      </c>
      <c r="G165" s="37"/>
      <c r="H165" s="37"/>
      <c r="I165" s="194"/>
      <c r="J165" s="37"/>
      <c r="K165" s="37"/>
      <c r="L165" s="40"/>
      <c r="M165" s="195"/>
      <c r="N165" s="196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170</v>
      </c>
      <c r="AU165" s="18" t="s">
        <v>82</v>
      </c>
    </row>
    <row r="166" spans="1:65" s="13" customFormat="1" ht="22.5">
      <c r="B166" s="199"/>
      <c r="C166" s="200"/>
      <c r="D166" s="192" t="s">
        <v>172</v>
      </c>
      <c r="E166" s="201" t="s">
        <v>19</v>
      </c>
      <c r="F166" s="202" t="s">
        <v>250</v>
      </c>
      <c r="G166" s="200"/>
      <c r="H166" s="201" t="s">
        <v>19</v>
      </c>
      <c r="I166" s="203"/>
      <c r="J166" s="200"/>
      <c r="K166" s="200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172</v>
      </c>
      <c r="AU166" s="208" t="s">
        <v>82</v>
      </c>
      <c r="AV166" s="13" t="s">
        <v>80</v>
      </c>
      <c r="AW166" s="13" t="s">
        <v>35</v>
      </c>
      <c r="AX166" s="13" t="s">
        <v>73</v>
      </c>
      <c r="AY166" s="208" t="s">
        <v>159</v>
      </c>
    </row>
    <row r="167" spans="1:65" s="14" customFormat="1" ht="11.25">
      <c r="B167" s="209"/>
      <c r="C167" s="210"/>
      <c r="D167" s="192" t="s">
        <v>172</v>
      </c>
      <c r="E167" s="211" t="s">
        <v>19</v>
      </c>
      <c r="F167" s="212" t="s">
        <v>1170</v>
      </c>
      <c r="G167" s="210"/>
      <c r="H167" s="213">
        <v>51.192</v>
      </c>
      <c r="I167" s="214"/>
      <c r="J167" s="210"/>
      <c r="K167" s="210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172</v>
      </c>
      <c r="AU167" s="219" t="s">
        <v>82</v>
      </c>
      <c r="AV167" s="14" t="s">
        <v>82</v>
      </c>
      <c r="AW167" s="14" t="s">
        <v>35</v>
      </c>
      <c r="AX167" s="14" t="s">
        <v>73</v>
      </c>
      <c r="AY167" s="219" t="s">
        <v>159</v>
      </c>
    </row>
    <row r="168" spans="1:65" s="15" customFormat="1" ht="11.25">
      <c r="B168" s="220"/>
      <c r="C168" s="221"/>
      <c r="D168" s="192" t="s">
        <v>172</v>
      </c>
      <c r="E168" s="222" t="s">
        <v>19</v>
      </c>
      <c r="F168" s="223" t="s">
        <v>175</v>
      </c>
      <c r="G168" s="221"/>
      <c r="H168" s="224">
        <v>51.192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172</v>
      </c>
      <c r="AU168" s="230" t="s">
        <v>82</v>
      </c>
      <c r="AV168" s="15" t="s">
        <v>166</v>
      </c>
      <c r="AW168" s="15" t="s">
        <v>35</v>
      </c>
      <c r="AX168" s="15" t="s">
        <v>80</v>
      </c>
      <c r="AY168" s="230" t="s">
        <v>159</v>
      </c>
    </row>
    <row r="169" spans="1:65" s="2" customFormat="1" ht="16.5" customHeight="1">
      <c r="A169" s="35"/>
      <c r="B169" s="36"/>
      <c r="C169" s="231" t="s">
        <v>277</v>
      </c>
      <c r="D169" s="231" t="s">
        <v>253</v>
      </c>
      <c r="E169" s="232" t="s">
        <v>254</v>
      </c>
      <c r="F169" s="233" t="s">
        <v>255</v>
      </c>
      <c r="G169" s="234" t="s">
        <v>222</v>
      </c>
      <c r="H169" s="235">
        <v>92.146000000000001</v>
      </c>
      <c r="I169" s="236"/>
      <c r="J169" s="237">
        <f>ROUND(I169*H169,2)</f>
        <v>0</v>
      </c>
      <c r="K169" s="233" t="s">
        <v>165</v>
      </c>
      <c r="L169" s="238"/>
      <c r="M169" s="239" t="s">
        <v>19</v>
      </c>
      <c r="N169" s="240" t="s">
        <v>44</v>
      </c>
      <c r="O169" s="65"/>
      <c r="P169" s="188">
        <f>O169*H169</f>
        <v>0</v>
      </c>
      <c r="Q169" s="188">
        <v>1</v>
      </c>
      <c r="R169" s="188">
        <f>Q169*H169</f>
        <v>92.146000000000001</v>
      </c>
      <c r="S169" s="188">
        <v>0</v>
      </c>
      <c r="T169" s="18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0" t="s">
        <v>191</v>
      </c>
      <c r="AT169" s="190" t="s">
        <v>253</v>
      </c>
      <c r="AU169" s="190" t="s">
        <v>82</v>
      </c>
      <c r="AY169" s="18" t="s">
        <v>159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8" t="s">
        <v>80</v>
      </c>
      <c r="BK169" s="191">
        <f>ROUND(I169*H169,2)</f>
        <v>0</v>
      </c>
      <c r="BL169" s="18" t="s">
        <v>166</v>
      </c>
      <c r="BM169" s="190" t="s">
        <v>1171</v>
      </c>
    </row>
    <row r="170" spans="1:65" s="2" customFormat="1" ht="11.25">
      <c r="A170" s="35"/>
      <c r="B170" s="36"/>
      <c r="C170" s="37"/>
      <c r="D170" s="192" t="s">
        <v>168</v>
      </c>
      <c r="E170" s="37"/>
      <c r="F170" s="193" t="s">
        <v>255</v>
      </c>
      <c r="G170" s="37"/>
      <c r="H170" s="37"/>
      <c r="I170" s="194"/>
      <c r="J170" s="37"/>
      <c r="K170" s="37"/>
      <c r="L170" s="40"/>
      <c r="M170" s="195"/>
      <c r="N170" s="196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168</v>
      </c>
      <c r="AU170" s="18" t="s">
        <v>82</v>
      </c>
    </row>
    <row r="171" spans="1:65" s="13" customFormat="1" ht="22.5">
      <c r="B171" s="199"/>
      <c r="C171" s="200"/>
      <c r="D171" s="192" t="s">
        <v>172</v>
      </c>
      <c r="E171" s="201" t="s">
        <v>19</v>
      </c>
      <c r="F171" s="202" t="s">
        <v>250</v>
      </c>
      <c r="G171" s="200"/>
      <c r="H171" s="201" t="s">
        <v>19</v>
      </c>
      <c r="I171" s="203"/>
      <c r="J171" s="200"/>
      <c r="K171" s="200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172</v>
      </c>
      <c r="AU171" s="208" t="s">
        <v>82</v>
      </c>
      <c r="AV171" s="13" t="s">
        <v>80</v>
      </c>
      <c r="AW171" s="13" t="s">
        <v>35</v>
      </c>
      <c r="AX171" s="13" t="s">
        <v>73</v>
      </c>
      <c r="AY171" s="208" t="s">
        <v>159</v>
      </c>
    </row>
    <row r="172" spans="1:65" s="14" customFormat="1" ht="11.25">
      <c r="B172" s="209"/>
      <c r="C172" s="210"/>
      <c r="D172" s="192" t="s">
        <v>172</v>
      </c>
      <c r="E172" s="211" t="s">
        <v>19</v>
      </c>
      <c r="F172" s="212" t="s">
        <v>1172</v>
      </c>
      <c r="G172" s="210"/>
      <c r="H172" s="213">
        <v>92.146000000000001</v>
      </c>
      <c r="I172" s="214"/>
      <c r="J172" s="210"/>
      <c r="K172" s="210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172</v>
      </c>
      <c r="AU172" s="219" t="s">
        <v>82</v>
      </c>
      <c r="AV172" s="14" t="s">
        <v>82</v>
      </c>
      <c r="AW172" s="14" t="s">
        <v>35</v>
      </c>
      <c r="AX172" s="14" t="s">
        <v>73</v>
      </c>
      <c r="AY172" s="219" t="s">
        <v>159</v>
      </c>
    </row>
    <row r="173" spans="1:65" s="15" customFormat="1" ht="11.25">
      <c r="B173" s="220"/>
      <c r="C173" s="221"/>
      <c r="D173" s="192" t="s">
        <v>172</v>
      </c>
      <c r="E173" s="222" t="s">
        <v>19</v>
      </c>
      <c r="F173" s="223" t="s">
        <v>175</v>
      </c>
      <c r="G173" s="221"/>
      <c r="H173" s="224">
        <v>92.146000000000001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172</v>
      </c>
      <c r="AU173" s="230" t="s">
        <v>82</v>
      </c>
      <c r="AV173" s="15" t="s">
        <v>166</v>
      </c>
      <c r="AW173" s="15" t="s">
        <v>35</v>
      </c>
      <c r="AX173" s="15" t="s">
        <v>80</v>
      </c>
      <c r="AY173" s="230" t="s">
        <v>159</v>
      </c>
    </row>
    <row r="174" spans="1:65" s="2" customFormat="1" ht="24.2" customHeight="1">
      <c r="A174" s="35"/>
      <c r="B174" s="36"/>
      <c r="C174" s="179" t="s">
        <v>285</v>
      </c>
      <c r="D174" s="179" t="s">
        <v>161</v>
      </c>
      <c r="E174" s="180" t="s">
        <v>259</v>
      </c>
      <c r="F174" s="181" t="s">
        <v>260</v>
      </c>
      <c r="G174" s="182" t="s">
        <v>202</v>
      </c>
      <c r="H174" s="183">
        <v>39.54</v>
      </c>
      <c r="I174" s="184"/>
      <c r="J174" s="185">
        <f>ROUND(I174*H174,2)</f>
        <v>0</v>
      </c>
      <c r="K174" s="181" t="s">
        <v>165</v>
      </c>
      <c r="L174" s="40"/>
      <c r="M174" s="186" t="s">
        <v>19</v>
      </c>
      <c r="N174" s="187" t="s">
        <v>44</v>
      </c>
      <c r="O174" s="65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0" t="s">
        <v>166</v>
      </c>
      <c r="AT174" s="190" t="s">
        <v>161</v>
      </c>
      <c r="AU174" s="190" t="s">
        <v>82</v>
      </c>
      <c r="AY174" s="18" t="s">
        <v>159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80</v>
      </c>
      <c r="BK174" s="191">
        <f>ROUND(I174*H174,2)</f>
        <v>0</v>
      </c>
      <c r="BL174" s="18" t="s">
        <v>166</v>
      </c>
      <c r="BM174" s="190" t="s">
        <v>1173</v>
      </c>
    </row>
    <row r="175" spans="1:65" s="2" customFormat="1" ht="19.5">
      <c r="A175" s="35"/>
      <c r="B175" s="36"/>
      <c r="C175" s="37"/>
      <c r="D175" s="192" t="s">
        <v>168</v>
      </c>
      <c r="E175" s="37"/>
      <c r="F175" s="193" t="s">
        <v>262</v>
      </c>
      <c r="G175" s="37"/>
      <c r="H175" s="37"/>
      <c r="I175" s="194"/>
      <c r="J175" s="37"/>
      <c r="K175" s="37"/>
      <c r="L175" s="40"/>
      <c r="M175" s="195"/>
      <c r="N175" s="19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168</v>
      </c>
      <c r="AU175" s="18" t="s">
        <v>82</v>
      </c>
    </row>
    <row r="176" spans="1:65" s="2" customFormat="1" ht="11.25">
      <c r="A176" s="35"/>
      <c r="B176" s="36"/>
      <c r="C176" s="37"/>
      <c r="D176" s="197" t="s">
        <v>170</v>
      </c>
      <c r="E176" s="37"/>
      <c r="F176" s="198" t="s">
        <v>263</v>
      </c>
      <c r="G176" s="37"/>
      <c r="H176" s="37"/>
      <c r="I176" s="194"/>
      <c r="J176" s="37"/>
      <c r="K176" s="37"/>
      <c r="L176" s="40"/>
      <c r="M176" s="195"/>
      <c r="N176" s="19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170</v>
      </c>
      <c r="AU176" s="18" t="s">
        <v>82</v>
      </c>
    </row>
    <row r="177" spans="1:65" s="13" customFormat="1" ht="11.25">
      <c r="B177" s="199"/>
      <c r="C177" s="200"/>
      <c r="D177" s="192" t="s">
        <v>172</v>
      </c>
      <c r="E177" s="201" t="s">
        <v>19</v>
      </c>
      <c r="F177" s="202" t="s">
        <v>264</v>
      </c>
      <c r="G177" s="200"/>
      <c r="H177" s="201" t="s">
        <v>19</v>
      </c>
      <c r="I177" s="203"/>
      <c r="J177" s="200"/>
      <c r="K177" s="200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172</v>
      </c>
      <c r="AU177" s="208" t="s">
        <v>82</v>
      </c>
      <c r="AV177" s="13" t="s">
        <v>80</v>
      </c>
      <c r="AW177" s="13" t="s">
        <v>35</v>
      </c>
      <c r="AX177" s="13" t="s">
        <v>73</v>
      </c>
      <c r="AY177" s="208" t="s">
        <v>159</v>
      </c>
    </row>
    <row r="178" spans="1:65" s="14" customFormat="1" ht="11.25">
      <c r="B178" s="209"/>
      <c r="C178" s="210"/>
      <c r="D178" s="192" t="s">
        <v>172</v>
      </c>
      <c r="E178" s="211" t="s">
        <v>19</v>
      </c>
      <c r="F178" s="212" t="s">
        <v>1174</v>
      </c>
      <c r="G178" s="210"/>
      <c r="H178" s="213">
        <v>39.54</v>
      </c>
      <c r="I178" s="214"/>
      <c r="J178" s="210"/>
      <c r="K178" s="210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172</v>
      </c>
      <c r="AU178" s="219" t="s">
        <v>82</v>
      </c>
      <c r="AV178" s="14" t="s">
        <v>82</v>
      </c>
      <c r="AW178" s="14" t="s">
        <v>35</v>
      </c>
      <c r="AX178" s="14" t="s">
        <v>73</v>
      </c>
      <c r="AY178" s="219" t="s">
        <v>159</v>
      </c>
    </row>
    <row r="179" spans="1:65" s="15" customFormat="1" ht="11.25">
      <c r="B179" s="220"/>
      <c r="C179" s="221"/>
      <c r="D179" s="192" t="s">
        <v>172</v>
      </c>
      <c r="E179" s="222" t="s">
        <v>19</v>
      </c>
      <c r="F179" s="223" t="s">
        <v>175</v>
      </c>
      <c r="G179" s="221"/>
      <c r="H179" s="224">
        <v>39.54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172</v>
      </c>
      <c r="AU179" s="230" t="s">
        <v>82</v>
      </c>
      <c r="AV179" s="15" t="s">
        <v>166</v>
      </c>
      <c r="AW179" s="15" t="s">
        <v>35</v>
      </c>
      <c r="AX179" s="15" t="s">
        <v>80</v>
      </c>
      <c r="AY179" s="230" t="s">
        <v>159</v>
      </c>
    </row>
    <row r="180" spans="1:65" s="2" customFormat="1" ht="24.2" customHeight="1">
      <c r="A180" s="35"/>
      <c r="B180" s="36"/>
      <c r="C180" s="179" t="s">
        <v>292</v>
      </c>
      <c r="D180" s="179" t="s">
        <v>161</v>
      </c>
      <c r="E180" s="180" t="s">
        <v>267</v>
      </c>
      <c r="F180" s="181" t="s">
        <v>268</v>
      </c>
      <c r="G180" s="182" t="s">
        <v>202</v>
      </c>
      <c r="H180" s="183">
        <v>39.54</v>
      </c>
      <c r="I180" s="184"/>
      <c r="J180" s="185">
        <f>ROUND(I180*H180,2)</f>
        <v>0</v>
      </c>
      <c r="K180" s="181" t="s">
        <v>165</v>
      </c>
      <c r="L180" s="40"/>
      <c r="M180" s="186" t="s">
        <v>19</v>
      </c>
      <c r="N180" s="187" t="s">
        <v>44</v>
      </c>
      <c r="O180" s="65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0" t="s">
        <v>166</v>
      </c>
      <c r="AT180" s="190" t="s">
        <v>161</v>
      </c>
      <c r="AU180" s="190" t="s">
        <v>82</v>
      </c>
      <c r="AY180" s="18" t="s">
        <v>159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80</v>
      </c>
      <c r="BK180" s="191">
        <f>ROUND(I180*H180,2)</f>
        <v>0</v>
      </c>
      <c r="BL180" s="18" t="s">
        <v>166</v>
      </c>
      <c r="BM180" s="190" t="s">
        <v>1175</v>
      </c>
    </row>
    <row r="181" spans="1:65" s="2" customFormat="1" ht="19.5">
      <c r="A181" s="35"/>
      <c r="B181" s="36"/>
      <c r="C181" s="37"/>
      <c r="D181" s="192" t="s">
        <v>168</v>
      </c>
      <c r="E181" s="37"/>
      <c r="F181" s="193" t="s">
        <v>270</v>
      </c>
      <c r="G181" s="37"/>
      <c r="H181" s="37"/>
      <c r="I181" s="194"/>
      <c r="J181" s="37"/>
      <c r="K181" s="37"/>
      <c r="L181" s="40"/>
      <c r="M181" s="195"/>
      <c r="N181" s="196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168</v>
      </c>
      <c r="AU181" s="18" t="s">
        <v>82</v>
      </c>
    </row>
    <row r="182" spans="1:65" s="2" customFormat="1" ht="11.25">
      <c r="A182" s="35"/>
      <c r="B182" s="36"/>
      <c r="C182" s="37"/>
      <c r="D182" s="197" t="s">
        <v>170</v>
      </c>
      <c r="E182" s="37"/>
      <c r="F182" s="198" t="s">
        <v>271</v>
      </c>
      <c r="G182" s="37"/>
      <c r="H182" s="37"/>
      <c r="I182" s="194"/>
      <c r="J182" s="37"/>
      <c r="K182" s="37"/>
      <c r="L182" s="40"/>
      <c r="M182" s="195"/>
      <c r="N182" s="196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170</v>
      </c>
      <c r="AU182" s="18" t="s">
        <v>82</v>
      </c>
    </row>
    <row r="183" spans="1:65" s="2" customFormat="1" ht="16.5" customHeight="1">
      <c r="A183" s="35"/>
      <c r="B183" s="36"/>
      <c r="C183" s="231" t="s">
        <v>300</v>
      </c>
      <c r="D183" s="231" t="s">
        <v>253</v>
      </c>
      <c r="E183" s="232" t="s">
        <v>272</v>
      </c>
      <c r="F183" s="233" t="s">
        <v>273</v>
      </c>
      <c r="G183" s="234" t="s">
        <v>274</v>
      </c>
      <c r="H183" s="235">
        <v>0.59299999999999997</v>
      </c>
      <c r="I183" s="236"/>
      <c r="J183" s="237">
        <f>ROUND(I183*H183,2)</f>
        <v>0</v>
      </c>
      <c r="K183" s="233" t="s">
        <v>165</v>
      </c>
      <c r="L183" s="238"/>
      <c r="M183" s="239" t="s">
        <v>19</v>
      </c>
      <c r="N183" s="240" t="s">
        <v>44</v>
      </c>
      <c r="O183" s="65"/>
      <c r="P183" s="188">
        <f>O183*H183</f>
        <v>0</v>
      </c>
      <c r="Q183" s="188">
        <v>1E-3</v>
      </c>
      <c r="R183" s="188">
        <f>Q183*H183</f>
        <v>5.9299999999999999E-4</v>
      </c>
      <c r="S183" s="188">
        <v>0</v>
      </c>
      <c r="T183" s="18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0" t="s">
        <v>191</v>
      </c>
      <c r="AT183" s="190" t="s">
        <v>253</v>
      </c>
      <c r="AU183" s="190" t="s">
        <v>82</v>
      </c>
      <c r="AY183" s="18" t="s">
        <v>159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8" t="s">
        <v>80</v>
      </c>
      <c r="BK183" s="191">
        <f>ROUND(I183*H183,2)</f>
        <v>0</v>
      </c>
      <c r="BL183" s="18" t="s">
        <v>166</v>
      </c>
      <c r="BM183" s="190" t="s">
        <v>1176</v>
      </c>
    </row>
    <row r="184" spans="1:65" s="2" customFormat="1" ht="11.25">
      <c r="A184" s="35"/>
      <c r="B184" s="36"/>
      <c r="C184" s="37"/>
      <c r="D184" s="192" t="s">
        <v>168</v>
      </c>
      <c r="E184" s="37"/>
      <c r="F184" s="193" t="s">
        <v>273</v>
      </c>
      <c r="G184" s="37"/>
      <c r="H184" s="37"/>
      <c r="I184" s="194"/>
      <c r="J184" s="37"/>
      <c r="K184" s="37"/>
      <c r="L184" s="40"/>
      <c r="M184" s="195"/>
      <c r="N184" s="196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168</v>
      </c>
      <c r="AU184" s="18" t="s">
        <v>82</v>
      </c>
    </row>
    <row r="185" spans="1:65" s="14" customFormat="1" ht="11.25">
      <c r="B185" s="209"/>
      <c r="C185" s="210"/>
      <c r="D185" s="192" t="s">
        <v>172</v>
      </c>
      <c r="E185" s="210"/>
      <c r="F185" s="212" t="s">
        <v>1177</v>
      </c>
      <c r="G185" s="210"/>
      <c r="H185" s="213">
        <v>0.59299999999999997</v>
      </c>
      <c r="I185" s="214"/>
      <c r="J185" s="210"/>
      <c r="K185" s="210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172</v>
      </c>
      <c r="AU185" s="219" t="s">
        <v>82</v>
      </c>
      <c r="AV185" s="14" t="s">
        <v>82</v>
      </c>
      <c r="AW185" s="14" t="s">
        <v>4</v>
      </c>
      <c r="AX185" s="14" t="s">
        <v>80</v>
      </c>
      <c r="AY185" s="219" t="s">
        <v>159</v>
      </c>
    </row>
    <row r="186" spans="1:65" s="2" customFormat="1" ht="24.2" customHeight="1">
      <c r="A186" s="35"/>
      <c r="B186" s="36"/>
      <c r="C186" s="179" t="s">
        <v>306</v>
      </c>
      <c r="D186" s="179" t="s">
        <v>161</v>
      </c>
      <c r="E186" s="180" t="s">
        <v>278</v>
      </c>
      <c r="F186" s="181" t="s">
        <v>279</v>
      </c>
      <c r="G186" s="182" t="s">
        <v>202</v>
      </c>
      <c r="H186" s="183">
        <v>30.132000000000001</v>
      </c>
      <c r="I186" s="184"/>
      <c r="J186" s="185">
        <f>ROUND(I186*H186,2)</f>
        <v>0</v>
      </c>
      <c r="K186" s="181" t="s">
        <v>165</v>
      </c>
      <c r="L186" s="40"/>
      <c r="M186" s="186" t="s">
        <v>19</v>
      </c>
      <c r="N186" s="187" t="s">
        <v>44</v>
      </c>
      <c r="O186" s="65"/>
      <c r="P186" s="188">
        <f>O186*H186</f>
        <v>0</v>
      </c>
      <c r="Q186" s="188">
        <v>0</v>
      </c>
      <c r="R186" s="188">
        <f>Q186*H186</f>
        <v>0</v>
      </c>
      <c r="S186" s="188">
        <v>0</v>
      </c>
      <c r="T186" s="18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0" t="s">
        <v>166</v>
      </c>
      <c r="AT186" s="190" t="s">
        <v>161</v>
      </c>
      <c r="AU186" s="190" t="s">
        <v>82</v>
      </c>
      <c r="AY186" s="18" t="s">
        <v>159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80</v>
      </c>
      <c r="BK186" s="191">
        <f>ROUND(I186*H186,2)</f>
        <v>0</v>
      </c>
      <c r="BL186" s="18" t="s">
        <v>166</v>
      </c>
      <c r="BM186" s="190" t="s">
        <v>1178</v>
      </c>
    </row>
    <row r="187" spans="1:65" s="2" customFormat="1" ht="19.5">
      <c r="A187" s="35"/>
      <c r="B187" s="36"/>
      <c r="C187" s="37"/>
      <c r="D187" s="192" t="s">
        <v>168</v>
      </c>
      <c r="E187" s="37"/>
      <c r="F187" s="193" t="s">
        <v>281</v>
      </c>
      <c r="G187" s="37"/>
      <c r="H187" s="37"/>
      <c r="I187" s="194"/>
      <c r="J187" s="37"/>
      <c r="K187" s="37"/>
      <c r="L187" s="40"/>
      <c r="M187" s="195"/>
      <c r="N187" s="196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168</v>
      </c>
      <c r="AU187" s="18" t="s">
        <v>82</v>
      </c>
    </row>
    <row r="188" spans="1:65" s="2" customFormat="1" ht="11.25">
      <c r="A188" s="35"/>
      <c r="B188" s="36"/>
      <c r="C188" s="37"/>
      <c r="D188" s="197" t="s">
        <v>170</v>
      </c>
      <c r="E188" s="37"/>
      <c r="F188" s="198" t="s">
        <v>282</v>
      </c>
      <c r="G188" s="37"/>
      <c r="H188" s="37"/>
      <c r="I188" s="194"/>
      <c r="J188" s="37"/>
      <c r="K188" s="37"/>
      <c r="L188" s="40"/>
      <c r="M188" s="195"/>
      <c r="N188" s="196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170</v>
      </c>
      <c r="AU188" s="18" t="s">
        <v>82</v>
      </c>
    </row>
    <row r="189" spans="1:65" s="13" customFormat="1" ht="11.25">
      <c r="B189" s="199"/>
      <c r="C189" s="200"/>
      <c r="D189" s="192" t="s">
        <v>172</v>
      </c>
      <c r="E189" s="201" t="s">
        <v>19</v>
      </c>
      <c r="F189" s="202" t="s">
        <v>283</v>
      </c>
      <c r="G189" s="200"/>
      <c r="H189" s="201" t="s">
        <v>19</v>
      </c>
      <c r="I189" s="203"/>
      <c r="J189" s="200"/>
      <c r="K189" s="200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172</v>
      </c>
      <c r="AU189" s="208" t="s">
        <v>82</v>
      </c>
      <c r="AV189" s="13" t="s">
        <v>80</v>
      </c>
      <c r="AW189" s="13" t="s">
        <v>35</v>
      </c>
      <c r="AX189" s="13" t="s">
        <v>73</v>
      </c>
      <c r="AY189" s="208" t="s">
        <v>159</v>
      </c>
    </row>
    <row r="190" spans="1:65" s="14" customFormat="1" ht="11.25">
      <c r="B190" s="209"/>
      <c r="C190" s="210"/>
      <c r="D190" s="192" t="s">
        <v>172</v>
      </c>
      <c r="E190" s="211" t="s">
        <v>19</v>
      </c>
      <c r="F190" s="212" t="s">
        <v>1179</v>
      </c>
      <c r="G190" s="210"/>
      <c r="H190" s="213">
        <v>30.132000000000001</v>
      </c>
      <c r="I190" s="214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172</v>
      </c>
      <c r="AU190" s="219" t="s">
        <v>82</v>
      </c>
      <c r="AV190" s="14" t="s">
        <v>82</v>
      </c>
      <c r="AW190" s="14" t="s">
        <v>35</v>
      </c>
      <c r="AX190" s="14" t="s">
        <v>80</v>
      </c>
      <c r="AY190" s="219" t="s">
        <v>159</v>
      </c>
    </row>
    <row r="191" spans="1:65" s="2" customFormat="1" ht="16.5" customHeight="1">
      <c r="A191" s="35"/>
      <c r="B191" s="36"/>
      <c r="C191" s="179" t="s">
        <v>7</v>
      </c>
      <c r="D191" s="179" t="s">
        <v>161</v>
      </c>
      <c r="E191" s="180" t="s">
        <v>286</v>
      </c>
      <c r="F191" s="181" t="s">
        <v>287</v>
      </c>
      <c r="G191" s="182" t="s">
        <v>202</v>
      </c>
      <c r="H191" s="183">
        <v>39.54</v>
      </c>
      <c r="I191" s="184"/>
      <c r="J191" s="185">
        <f>ROUND(I191*H191,2)</f>
        <v>0</v>
      </c>
      <c r="K191" s="181" t="s">
        <v>165</v>
      </c>
      <c r="L191" s="40"/>
      <c r="M191" s="186" t="s">
        <v>19</v>
      </c>
      <c r="N191" s="187" t="s">
        <v>44</v>
      </c>
      <c r="O191" s="65"/>
      <c r="P191" s="188">
        <f>O191*H191</f>
        <v>0</v>
      </c>
      <c r="Q191" s="188">
        <v>0</v>
      </c>
      <c r="R191" s="188">
        <f>Q191*H191</f>
        <v>0</v>
      </c>
      <c r="S191" s="188">
        <v>0</v>
      </c>
      <c r="T191" s="18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0" t="s">
        <v>166</v>
      </c>
      <c r="AT191" s="190" t="s">
        <v>161</v>
      </c>
      <c r="AU191" s="190" t="s">
        <v>82</v>
      </c>
      <c r="AY191" s="18" t="s">
        <v>159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8" t="s">
        <v>80</v>
      </c>
      <c r="BK191" s="191">
        <f>ROUND(I191*H191,2)</f>
        <v>0</v>
      </c>
      <c r="BL191" s="18" t="s">
        <v>166</v>
      </c>
      <c r="BM191" s="190" t="s">
        <v>1180</v>
      </c>
    </row>
    <row r="192" spans="1:65" s="2" customFormat="1" ht="29.25">
      <c r="A192" s="35"/>
      <c r="B192" s="36"/>
      <c r="C192" s="37"/>
      <c r="D192" s="192" t="s">
        <v>168</v>
      </c>
      <c r="E192" s="37"/>
      <c r="F192" s="193" t="s">
        <v>289</v>
      </c>
      <c r="G192" s="37"/>
      <c r="H192" s="37"/>
      <c r="I192" s="194"/>
      <c r="J192" s="37"/>
      <c r="K192" s="37"/>
      <c r="L192" s="40"/>
      <c r="M192" s="195"/>
      <c r="N192" s="196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168</v>
      </c>
      <c r="AU192" s="18" t="s">
        <v>82</v>
      </c>
    </row>
    <row r="193" spans="1:65" s="2" customFormat="1" ht="11.25">
      <c r="A193" s="35"/>
      <c r="B193" s="36"/>
      <c r="C193" s="37"/>
      <c r="D193" s="197" t="s">
        <v>170</v>
      </c>
      <c r="E193" s="37"/>
      <c r="F193" s="198" t="s">
        <v>290</v>
      </c>
      <c r="G193" s="37"/>
      <c r="H193" s="37"/>
      <c r="I193" s="194"/>
      <c r="J193" s="37"/>
      <c r="K193" s="37"/>
      <c r="L193" s="40"/>
      <c r="M193" s="195"/>
      <c r="N193" s="196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170</v>
      </c>
      <c r="AU193" s="18" t="s">
        <v>82</v>
      </c>
    </row>
    <row r="194" spans="1:65" s="12" customFormat="1" ht="22.9" customHeight="1">
      <c r="B194" s="163"/>
      <c r="C194" s="164"/>
      <c r="D194" s="165" t="s">
        <v>72</v>
      </c>
      <c r="E194" s="177" t="s">
        <v>82</v>
      </c>
      <c r="F194" s="177" t="s">
        <v>291</v>
      </c>
      <c r="G194" s="164"/>
      <c r="H194" s="164"/>
      <c r="I194" s="167"/>
      <c r="J194" s="178">
        <f>BK194</f>
        <v>0</v>
      </c>
      <c r="K194" s="164"/>
      <c r="L194" s="169"/>
      <c r="M194" s="170"/>
      <c r="N194" s="171"/>
      <c r="O194" s="171"/>
      <c r="P194" s="172">
        <f>SUM(P195:P238)</f>
        <v>0</v>
      </c>
      <c r="Q194" s="171"/>
      <c r="R194" s="172">
        <f>SUM(R195:R238)</f>
        <v>24.207521019999998</v>
      </c>
      <c r="S194" s="171"/>
      <c r="T194" s="173">
        <f>SUM(T195:T238)</f>
        <v>0</v>
      </c>
      <c r="AR194" s="174" t="s">
        <v>80</v>
      </c>
      <c r="AT194" s="175" t="s">
        <v>72</v>
      </c>
      <c r="AU194" s="175" t="s">
        <v>80</v>
      </c>
      <c r="AY194" s="174" t="s">
        <v>159</v>
      </c>
      <c r="BK194" s="176">
        <f>SUM(BK195:BK238)</f>
        <v>0</v>
      </c>
    </row>
    <row r="195" spans="1:65" s="2" customFormat="1" ht="21.75" customHeight="1">
      <c r="A195" s="35"/>
      <c r="B195" s="36"/>
      <c r="C195" s="179" t="s">
        <v>321</v>
      </c>
      <c r="D195" s="179" t="s">
        <v>161</v>
      </c>
      <c r="E195" s="180" t="s">
        <v>293</v>
      </c>
      <c r="F195" s="181" t="s">
        <v>294</v>
      </c>
      <c r="G195" s="182" t="s">
        <v>211</v>
      </c>
      <c r="H195" s="183">
        <v>6.12</v>
      </c>
      <c r="I195" s="184"/>
      <c r="J195" s="185">
        <f>ROUND(I195*H195,2)</f>
        <v>0</v>
      </c>
      <c r="K195" s="181" t="s">
        <v>165</v>
      </c>
      <c r="L195" s="40"/>
      <c r="M195" s="186" t="s">
        <v>19</v>
      </c>
      <c r="N195" s="187" t="s">
        <v>44</v>
      </c>
      <c r="O195" s="65"/>
      <c r="P195" s="188">
        <f>O195*H195</f>
        <v>0</v>
      </c>
      <c r="Q195" s="188">
        <v>2.5505399999999998</v>
      </c>
      <c r="R195" s="188">
        <f>Q195*H195</f>
        <v>15.609304799999999</v>
      </c>
      <c r="S195" s="188">
        <v>0</v>
      </c>
      <c r="T195" s="18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0" t="s">
        <v>166</v>
      </c>
      <c r="AT195" s="190" t="s">
        <v>161</v>
      </c>
      <c r="AU195" s="190" t="s">
        <v>82</v>
      </c>
      <c r="AY195" s="18" t="s">
        <v>159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80</v>
      </c>
      <c r="BK195" s="191">
        <f>ROUND(I195*H195,2)</f>
        <v>0</v>
      </c>
      <c r="BL195" s="18" t="s">
        <v>166</v>
      </c>
      <c r="BM195" s="190" t="s">
        <v>1181</v>
      </c>
    </row>
    <row r="196" spans="1:65" s="2" customFormat="1" ht="19.5">
      <c r="A196" s="35"/>
      <c r="B196" s="36"/>
      <c r="C196" s="37"/>
      <c r="D196" s="192" t="s">
        <v>168</v>
      </c>
      <c r="E196" s="37"/>
      <c r="F196" s="193" t="s">
        <v>296</v>
      </c>
      <c r="G196" s="37"/>
      <c r="H196" s="37"/>
      <c r="I196" s="194"/>
      <c r="J196" s="37"/>
      <c r="K196" s="37"/>
      <c r="L196" s="40"/>
      <c r="M196" s="195"/>
      <c r="N196" s="196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168</v>
      </c>
      <c r="AU196" s="18" t="s">
        <v>82</v>
      </c>
    </row>
    <row r="197" spans="1:65" s="2" customFormat="1" ht="11.25">
      <c r="A197" s="35"/>
      <c r="B197" s="36"/>
      <c r="C197" s="37"/>
      <c r="D197" s="197" t="s">
        <v>170</v>
      </c>
      <c r="E197" s="37"/>
      <c r="F197" s="198" t="s">
        <v>297</v>
      </c>
      <c r="G197" s="37"/>
      <c r="H197" s="37"/>
      <c r="I197" s="194"/>
      <c r="J197" s="37"/>
      <c r="K197" s="37"/>
      <c r="L197" s="40"/>
      <c r="M197" s="195"/>
      <c r="N197" s="19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170</v>
      </c>
      <c r="AU197" s="18" t="s">
        <v>82</v>
      </c>
    </row>
    <row r="198" spans="1:65" s="13" customFormat="1" ht="11.25">
      <c r="B198" s="199"/>
      <c r="C198" s="200"/>
      <c r="D198" s="192" t="s">
        <v>172</v>
      </c>
      <c r="E198" s="201" t="s">
        <v>19</v>
      </c>
      <c r="F198" s="202" t="s">
        <v>298</v>
      </c>
      <c r="G198" s="200"/>
      <c r="H198" s="201" t="s">
        <v>19</v>
      </c>
      <c r="I198" s="203"/>
      <c r="J198" s="200"/>
      <c r="K198" s="200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172</v>
      </c>
      <c r="AU198" s="208" t="s">
        <v>82</v>
      </c>
      <c r="AV198" s="13" t="s">
        <v>80</v>
      </c>
      <c r="AW198" s="13" t="s">
        <v>35</v>
      </c>
      <c r="AX198" s="13" t="s">
        <v>73</v>
      </c>
      <c r="AY198" s="208" t="s">
        <v>159</v>
      </c>
    </row>
    <row r="199" spans="1:65" s="14" customFormat="1" ht="11.25">
      <c r="B199" s="209"/>
      <c r="C199" s="210"/>
      <c r="D199" s="192" t="s">
        <v>172</v>
      </c>
      <c r="E199" s="211" t="s">
        <v>19</v>
      </c>
      <c r="F199" s="212" t="s">
        <v>1182</v>
      </c>
      <c r="G199" s="210"/>
      <c r="H199" s="213">
        <v>6.12</v>
      </c>
      <c r="I199" s="214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172</v>
      </c>
      <c r="AU199" s="219" t="s">
        <v>82</v>
      </c>
      <c r="AV199" s="14" t="s">
        <v>82</v>
      </c>
      <c r="AW199" s="14" t="s">
        <v>35</v>
      </c>
      <c r="AX199" s="14" t="s">
        <v>73</v>
      </c>
      <c r="AY199" s="219" t="s">
        <v>159</v>
      </c>
    </row>
    <row r="200" spans="1:65" s="15" customFormat="1" ht="11.25">
      <c r="B200" s="220"/>
      <c r="C200" s="221"/>
      <c r="D200" s="192" t="s">
        <v>172</v>
      </c>
      <c r="E200" s="222" t="s">
        <v>19</v>
      </c>
      <c r="F200" s="223" t="s">
        <v>175</v>
      </c>
      <c r="G200" s="221"/>
      <c r="H200" s="224">
        <v>6.12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172</v>
      </c>
      <c r="AU200" s="230" t="s">
        <v>82</v>
      </c>
      <c r="AV200" s="15" t="s">
        <v>166</v>
      </c>
      <c r="AW200" s="15" t="s">
        <v>35</v>
      </c>
      <c r="AX200" s="15" t="s">
        <v>80</v>
      </c>
      <c r="AY200" s="230" t="s">
        <v>159</v>
      </c>
    </row>
    <row r="201" spans="1:65" s="2" customFormat="1" ht="33" customHeight="1">
      <c r="A201" s="35"/>
      <c r="B201" s="36"/>
      <c r="C201" s="179" t="s">
        <v>328</v>
      </c>
      <c r="D201" s="179" t="s">
        <v>161</v>
      </c>
      <c r="E201" s="180" t="s">
        <v>301</v>
      </c>
      <c r="F201" s="181" t="s">
        <v>302</v>
      </c>
      <c r="G201" s="182" t="s">
        <v>211</v>
      </c>
      <c r="H201" s="183">
        <v>6.12</v>
      </c>
      <c r="I201" s="184"/>
      <c r="J201" s="185">
        <f>ROUND(I201*H201,2)</f>
        <v>0</v>
      </c>
      <c r="K201" s="181" t="s">
        <v>165</v>
      </c>
      <c r="L201" s="40"/>
      <c r="M201" s="186" t="s">
        <v>19</v>
      </c>
      <c r="N201" s="187" t="s">
        <v>44</v>
      </c>
      <c r="O201" s="65"/>
      <c r="P201" s="188">
        <f>O201*H201</f>
        <v>0</v>
      </c>
      <c r="Q201" s="188">
        <v>4.8579999999999998E-2</v>
      </c>
      <c r="R201" s="188">
        <f>Q201*H201</f>
        <v>0.29730960000000001</v>
      </c>
      <c r="S201" s="188">
        <v>0</v>
      </c>
      <c r="T201" s="18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0" t="s">
        <v>166</v>
      </c>
      <c r="AT201" s="190" t="s">
        <v>161</v>
      </c>
      <c r="AU201" s="190" t="s">
        <v>82</v>
      </c>
      <c r="AY201" s="18" t="s">
        <v>159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8" t="s">
        <v>80</v>
      </c>
      <c r="BK201" s="191">
        <f>ROUND(I201*H201,2)</f>
        <v>0</v>
      </c>
      <c r="BL201" s="18" t="s">
        <v>166</v>
      </c>
      <c r="BM201" s="190" t="s">
        <v>1183</v>
      </c>
    </row>
    <row r="202" spans="1:65" s="2" customFormat="1" ht="19.5">
      <c r="A202" s="35"/>
      <c r="B202" s="36"/>
      <c r="C202" s="37"/>
      <c r="D202" s="192" t="s">
        <v>168</v>
      </c>
      <c r="E202" s="37"/>
      <c r="F202" s="193" t="s">
        <v>304</v>
      </c>
      <c r="G202" s="37"/>
      <c r="H202" s="37"/>
      <c r="I202" s="194"/>
      <c r="J202" s="37"/>
      <c r="K202" s="37"/>
      <c r="L202" s="40"/>
      <c r="M202" s="195"/>
      <c r="N202" s="196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168</v>
      </c>
      <c r="AU202" s="18" t="s">
        <v>82</v>
      </c>
    </row>
    <row r="203" spans="1:65" s="2" customFormat="1" ht="11.25">
      <c r="A203" s="35"/>
      <c r="B203" s="36"/>
      <c r="C203" s="37"/>
      <c r="D203" s="197" t="s">
        <v>170</v>
      </c>
      <c r="E203" s="37"/>
      <c r="F203" s="198" t="s">
        <v>305</v>
      </c>
      <c r="G203" s="37"/>
      <c r="H203" s="37"/>
      <c r="I203" s="194"/>
      <c r="J203" s="37"/>
      <c r="K203" s="37"/>
      <c r="L203" s="40"/>
      <c r="M203" s="195"/>
      <c r="N203" s="196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170</v>
      </c>
      <c r="AU203" s="18" t="s">
        <v>82</v>
      </c>
    </row>
    <row r="204" spans="1:65" s="2" customFormat="1" ht="16.5" customHeight="1">
      <c r="A204" s="35"/>
      <c r="B204" s="36"/>
      <c r="C204" s="179" t="s">
        <v>183</v>
      </c>
      <c r="D204" s="179" t="s">
        <v>161</v>
      </c>
      <c r="E204" s="180" t="s">
        <v>307</v>
      </c>
      <c r="F204" s="181" t="s">
        <v>308</v>
      </c>
      <c r="G204" s="182" t="s">
        <v>202</v>
      </c>
      <c r="H204" s="183">
        <v>13.96</v>
      </c>
      <c r="I204" s="184"/>
      <c r="J204" s="185">
        <f>ROUND(I204*H204,2)</f>
        <v>0</v>
      </c>
      <c r="K204" s="181" t="s">
        <v>165</v>
      </c>
      <c r="L204" s="40"/>
      <c r="M204" s="186" t="s">
        <v>19</v>
      </c>
      <c r="N204" s="187" t="s">
        <v>44</v>
      </c>
      <c r="O204" s="65"/>
      <c r="P204" s="188">
        <f>O204*H204</f>
        <v>0</v>
      </c>
      <c r="Q204" s="188">
        <v>1.4400000000000001E-3</v>
      </c>
      <c r="R204" s="188">
        <f>Q204*H204</f>
        <v>2.0102400000000003E-2</v>
      </c>
      <c r="S204" s="188">
        <v>0</v>
      </c>
      <c r="T204" s="18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0" t="s">
        <v>166</v>
      </c>
      <c r="AT204" s="190" t="s">
        <v>161</v>
      </c>
      <c r="AU204" s="190" t="s">
        <v>82</v>
      </c>
      <c r="AY204" s="18" t="s">
        <v>159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8" t="s">
        <v>80</v>
      </c>
      <c r="BK204" s="191">
        <f>ROUND(I204*H204,2)</f>
        <v>0</v>
      </c>
      <c r="BL204" s="18" t="s">
        <v>166</v>
      </c>
      <c r="BM204" s="190" t="s">
        <v>1184</v>
      </c>
    </row>
    <row r="205" spans="1:65" s="2" customFormat="1" ht="11.25">
      <c r="A205" s="35"/>
      <c r="B205" s="36"/>
      <c r="C205" s="37"/>
      <c r="D205" s="192" t="s">
        <v>168</v>
      </c>
      <c r="E205" s="37"/>
      <c r="F205" s="193" t="s">
        <v>310</v>
      </c>
      <c r="G205" s="37"/>
      <c r="H205" s="37"/>
      <c r="I205" s="194"/>
      <c r="J205" s="37"/>
      <c r="K205" s="37"/>
      <c r="L205" s="40"/>
      <c r="M205" s="195"/>
      <c r="N205" s="196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168</v>
      </c>
      <c r="AU205" s="18" t="s">
        <v>82</v>
      </c>
    </row>
    <row r="206" spans="1:65" s="2" customFormat="1" ht="11.25">
      <c r="A206" s="35"/>
      <c r="B206" s="36"/>
      <c r="C206" s="37"/>
      <c r="D206" s="197" t="s">
        <v>170</v>
      </c>
      <c r="E206" s="37"/>
      <c r="F206" s="198" t="s">
        <v>311</v>
      </c>
      <c r="G206" s="37"/>
      <c r="H206" s="37"/>
      <c r="I206" s="194"/>
      <c r="J206" s="37"/>
      <c r="K206" s="37"/>
      <c r="L206" s="40"/>
      <c r="M206" s="195"/>
      <c r="N206" s="196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170</v>
      </c>
      <c r="AU206" s="18" t="s">
        <v>82</v>
      </c>
    </row>
    <row r="207" spans="1:65" s="13" customFormat="1" ht="11.25">
      <c r="B207" s="199"/>
      <c r="C207" s="200"/>
      <c r="D207" s="192" t="s">
        <v>172</v>
      </c>
      <c r="E207" s="201" t="s">
        <v>19</v>
      </c>
      <c r="F207" s="202" t="s">
        <v>312</v>
      </c>
      <c r="G207" s="200"/>
      <c r="H207" s="201" t="s">
        <v>19</v>
      </c>
      <c r="I207" s="203"/>
      <c r="J207" s="200"/>
      <c r="K207" s="200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172</v>
      </c>
      <c r="AU207" s="208" t="s">
        <v>82</v>
      </c>
      <c r="AV207" s="13" t="s">
        <v>80</v>
      </c>
      <c r="AW207" s="13" t="s">
        <v>35</v>
      </c>
      <c r="AX207" s="13" t="s">
        <v>73</v>
      </c>
      <c r="AY207" s="208" t="s">
        <v>159</v>
      </c>
    </row>
    <row r="208" spans="1:65" s="14" customFormat="1" ht="11.25">
      <c r="B208" s="209"/>
      <c r="C208" s="210"/>
      <c r="D208" s="192" t="s">
        <v>172</v>
      </c>
      <c r="E208" s="211" t="s">
        <v>19</v>
      </c>
      <c r="F208" s="212" t="s">
        <v>1185</v>
      </c>
      <c r="G208" s="210"/>
      <c r="H208" s="213">
        <v>7.32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172</v>
      </c>
      <c r="AU208" s="219" t="s">
        <v>82</v>
      </c>
      <c r="AV208" s="14" t="s">
        <v>82</v>
      </c>
      <c r="AW208" s="14" t="s">
        <v>35</v>
      </c>
      <c r="AX208" s="14" t="s">
        <v>73</v>
      </c>
      <c r="AY208" s="219" t="s">
        <v>159</v>
      </c>
    </row>
    <row r="209" spans="1:65" s="13" customFormat="1" ht="11.25">
      <c r="B209" s="199"/>
      <c r="C209" s="200"/>
      <c r="D209" s="192" t="s">
        <v>172</v>
      </c>
      <c r="E209" s="201" t="s">
        <v>19</v>
      </c>
      <c r="F209" s="202" t="s">
        <v>314</v>
      </c>
      <c r="G209" s="200"/>
      <c r="H209" s="201" t="s">
        <v>19</v>
      </c>
      <c r="I209" s="203"/>
      <c r="J209" s="200"/>
      <c r="K209" s="200"/>
      <c r="L209" s="204"/>
      <c r="M209" s="205"/>
      <c r="N209" s="206"/>
      <c r="O209" s="206"/>
      <c r="P209" s="206"/>
      <c r="Q209" s="206"/>
      <c r="R209" s="206"/>
      <c r="S209" s="206"/>
      <c r="T209" s="207"/>
      <c r="AT209" s="208" t="s">
        <v>172</v>
      </c>
      <c r="AU209" s="208" t="s">
        <v>82</v>
      </c>
      <c r="AV209" s="13" t="s">
        <v>80</v>
      </c>
      <c r="AW209" s="13" t="s">
        <v>35</v>
      </c>
      <c r="AX209" s="13" t="s">
        <v>73</v>
      </c>
      <c r="AY209" s="208" t="s">
        <v>159</v>
      </c>
    </row>
    <row r="210" spans="1:65" s="14" customFormat="1" ht="11.25">
      <c r="B210" s="209"/>
      <c r="C210" s="210"/>
      <c r="D210" s="192" t="s">
        <v>172</v>
      </c>
      <c r="E210" s="211" t="s">
        <v>19</v>
      </c>
      <c r="F210" s="212" t="s">
        <v>767</v>
      </c>
      <c r="G210" s="210"/>
      <c r="H210" s="213">
        <v>6.64</v>
      </c>
      <c r="I210" s="214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172</v>
      </c>
      <c r="AU210" s="219" t="s">
        <v>82</v>
      </c>
      <c r="AV210" s="14" t="s">
        <v>82</v>
      </c>
      <c r="AW210" s="14" t="s">
        <v>35</v>
      </c>
      <c r="AX210" s="14" t="s">
        <v>73</v>
      </c>
      <c r="AY210" s="219" t="s">
        <v>159</v>
      </c>
    </row>
    <row r="211" spans="1:65" s="15" customFormat="1" ht="11.25">
      <c r="B211" s="220"/>
      <c r="C211" s="221"/>
      <c r="D211" s="192" t="s">
        <v>172</v>
      </c>
      <c r="E211" s="222" t="s">
        <v>19</v>
      </c>
      <c r="F211" s="223" t="s">
        <v>175</v>
      </c>
      <c r="G211" s="221"/>
      <c r="H211" s="224">
        <v>13.96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172</v>
      </c>
      <c r="AU211" s="230" t="s">
        <v>82</v>
      </c>
      <c r="AV211" s="15" t="s">
        <v>166</v>
      </c>
      <c r="AW211" s="15" t="s">
        <v>35</v>
      </c>
      <c r="AX211" s="15" t="s">
        <v>80</v>
      </c>
      <c r="AY211" s="230" t="s">
        <v>159</v>
      </c>
    </row>
    <row r="212" spans="1:65" s="2" customFormat="1" ht="16.5" customHeight="1">
      <c r="A212" s="35"/>
      <c r="B212" s="36"/>
      <c r="C212" s="179" t="s">
        <v>344</v>
      </c>
      <c r="D212" s="179" t="s">
        <v>161</v>
      </c>
      <c r="E212" s="180" t="s">
        <v>316</v>
      </c>
      <c r="F212" s="181" t="s">
        <v>317</v>
      </c>
      <c r="G212" s="182" t="s">
        <v>202</v>
      </c>
      <c r="H212" s="183">
        <v>13.96</v>
      </c>
      <c r="I212" s="184"/>
      <c r="J212" s="185">
        <f>ROUND(I212*H212,2)</f>
        <v>0</v>
      </c>
      <c r="K212" s="181" t="s">
        <v>165</v>
      </c>
      <c r="L212" s="40"/>
      <c r="M212" s="186" t="s">
        <v>19</v>
      </c>
      <c r="N212" s="187" t="s">
        <v>44</v>
      </c>
      <c r="O212" s="65"/>
      <c r="P212" s="188">
        <f>O212*H212</f>
        <v>0</v>
      </c>
      <c r="Q212" s="188">
        <v>4.0000000000000003E-5</v>
      </c>
      <c r="R212" s="188">
        <f>Q212*H212</f>
        <v>5.5840000000000013E-4</v>
      </c>
      <c r="S212" s="188">
        <v>0</v>
      </c>
      <c r="T212" s="18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0" t="s">
        <v>166</v>
      </c>
      <c r="AT212" s="190" t="s">
        <v>161</v>
      </c>
      <c r="AU212" s="190" t="s">
        <v>82</v>
      </c>
      <c r="AY212" s="18" t="s">
        <v>159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8" t="s">
        <v>80</v>
      </c>
      <c r="BK212" s="191">
        <f>ROUND(I212*H212,2)</f>
        <v>0</v>
      </c>
      <c r="BL212" s="18" t="s">
        <v>166</v>
      </c>
      <c r="BM212" s="190" t="s">
        <v>1186</v>
      </c>
    </row>
    <row r="213" spans="1:65" s="2" customFormat="1" ht="11.25">
      <c r="A213" s="35"/>
      <c r="B213" s="36"/>
      <c r="C213" s="37"/>
      <c r="D213" s="192" t="s">
        <v>168</v>
      </c>
      <c r="E213" s="37"/>
      <c r="F213" s="193" t="s">
        <v>319</v>
      </c>
      <c r="G213" s="37"/>
      <c r="H213" s="37"/>
      <c r="I213" s="194"/>
      <c r="J213" s="37"/>
      <c r="K213" s="37"/>
      <c r="L213" s="40"/>
      <c r="M213" s="195"/>
      <c r="N213" s="196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168</v>
      </c>
      <c r="AU213" s="18" t="s">
        <v>82</v>
      </c>
    </row>
    <row r="214" spans="1:65" s="2" customFormat="1" ht="11.25">
      <c r="A214" s="35"/>
      <c r="B214" s="36"/>
      <c r="C214" s="37"/>
      <c r="D214" s="197" t="s">
        <v>170</v>
      </c>
      <c r="E214" s="37"/>
      <c r="F214" s="198" t="s">
        <v>320</v>
      </c>
      <c r="G214" s="37"/>
      <c r="H214" s="37"/>
      <c r="I214" s="194"/>
      <c r="J214" s="37"/>
      <c r="K214" s="37"/>
      <c r="L214" s="40"/>
      <c r="M214" s="195"/>
      <c r="N214" s="196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170</v>
      </c>
      <c r="AU214" s="18" t="s">
        <v>82</v>
      </c>
    </row>
    <row r="215" spans="1:65" s="2" customFormat="1" ht="21.75" customHeight="1">
      <c r="A215" s="35"/>
      <c r="B215" s="36"/>
      <c r="C215" s="179" t="s">
        <v>350</v>
      </c>
      <c r="D215" s="179" t="s">
        <v>161</v>
      </c>
      <c r="E215" s="180" t="s">
        <v>322</v>
      </c>
      <c r="F215" s="181" t="s">
        <v>323</v>
      </c>
      <c r="G215" s="182" t="s">
        <v>222</v>
      </c>
      <c r="H215" s="183">
        <v>5.6000000000000001E-2</v>
      </c>
      <c r="I215" s="184"/>
      <c r="J215" s="185">
        <f>ROUND(I215*H215,2)</f>
        <v>0</v>
      </c>
      <c r="K215" s="181" t="s">
        <v>165</v>
      </c>
      <c r="L215" s="40"/>
      <c r="M215" s="186" t="s">
        <v>19</v>
      </c>
      <c r="N215" s="187" t="s">
        <v>44</v>
      </c>
      <c r="O215" s="65"/>
      <c r="P215" s="188">
        <f>O215*H215</f>
        <v>0</v>
      </c>
      <c r="Q215" s="188">
        <v>1.0383</v>
      </c>
      <c r="R215" s="188">
        <f>Q215*H215</f>
        <v>5.8144800000000003E-2</v>
      </c>
      <c r="S215" s="188">
        <v>0</v>
      </c>
      <c r="T215" s="18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0" t="s">
        <v>166</v>
      </c>
      <c r="AT215" s="190" t="s">
        <v>161</v>
      </c>
      <c r="AU215" s="190" t="s">
        <v>82</v>
      </c>
      <c r="AY215" s="18" t="s">
        <v>159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8" t="s">
        <v>80</v>
      </c>
      <c r="BK215" s="191">
        <f>ROUND(I215*H215,2)</f>
        <v>0</v>
      </c>
      <c r="BL215" s="18" t="s">
        <v>166</v>
      </c>
      <c r="BM215" s="190" t="s">
        <v>1187</v>
      </c>
    </row>
    <row r="216" spans="1:65" s="2" customFormat="1" ht="19.5">
      <c r="A216" s="35"/>
      <c r="B216" s="36"/>
      <c r="C216" s="37"/>
      <c r="D216" s="192" t="s">
        <v>168</v>
      </c>
      <c r="E216" s="37"/>
      <c r="F216" s="193" t="s">
        <v>325</v>
      </c>
      <c r="G216" s="37"/>
      <c r="H216" s="37"/>
      <c r="I216" s="194"/>
      <c r="J216" s="37"/>
      <c r="K216" s="37"/>
      <c r="L216" s="40"/>
      <c r="M216" s="195"/>
      <c r="N216" s="196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168</v>
      </c>
      <c r="AU216" s="18" t="s">
        <v>82</v>
      </c>
    </row>
    <row r="217" spans="1:65" s="2" customFormat="1" ht="11.25">
      <c r="A217" s="35"/>
      <c r="B217" s="36"/>
      <c r="C217" s="37"/>
      <c r="D217" s="197" t="s">
        <v>170</v>
      </c>
      <c r="E217" s="37"/>
      <c r="F217" s="198" t="s">
        <v>326</v>
      </c>
      <c r="G217" s="37"/>
      <c r="H217" s="37"/>
      <c r="I217" s="194"/>
      <c r="J217" s="37"/>
      <c r="K217" s="37"/>
      <c r="L217" s="40"/>
      <c r="M217" s="195"/>
      <c r="N217" s="196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170</v>
      </c>
      <c r="AU217" s="18" t="s">
        <v>82</v>
      </c>
    </row>
    <row r="218" spans="1:65" s="14" customFormat="1" ht="11.25">
      <c r="B218" s="209"/>
      <c r="C218" s="210"/>
      <c r="D218" s="192" t="s">
        <v>172</v>
      </c>
      <c r="E218" s="211" t="s">
        <v>19</v>
      </c>
      <c r="F218" s="212" t="s">
        <v>770</v>
      </c>
      <c r="G218" s="210"/>
      <c r="H218" s="213">
        <v>5.6000000000000001E-2</v>
      </c>
      <c r="I218" s="214"/>
      <c r="J218" s="210"/>
      <c r="K218" s="210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172</v>
      </c>
      <c r="AU218" s="219" t="s">
        <v>82</v>
      </c>
      <c r="AV218" s="14" t="s">
        <v>82</v>
      </c>
      <c r="AW218" s="14" t="s">
        <v>35</v>
      </c>
      <c r="AX218" s="14" t="s">
        <v>80</v>
      </c>
      <c r="AY218" s="219" t="s">
        <v>159</v>
      </c>
    </row>
    <row r="219" spans="1:65" s="2" customFormat="1" ht="24.2" customHeight="1">
      <c r="A219" s="35"/>
      <c r="B219" s="36"/>
      <c r="C219" s="179" t="s">
        <v>359</v>
      </c>
      <c r="D219" s="179" t="s">
        <v>161</v>
      </c>
      <c r="E219" s="180" t="s">
        <v>329</v>
      </c>
      <c r="F219" s="181" t="s">
        <v>330</v>
      </c>
      <c r="G219" s="182" t="s">
        <v>222</v>
      </c>
      <c r="H219" s="183">
        <v>0.438</v>
      </c>
      <c r="I219" s="184"/>
      <c r="J219" s="185">
        <f>ROUND(I219*H219,2)</f>
        <v>0</v>
      </c>
      <c r="K219" s="181" t="s">
        <v>165</v>
      </c>
      <c r="L219" s="40"/>
      <c r="M219" s="186" t="s">
        <v>19</v>
      </c>
      <c r="N219" s="187" t="s">
        <v>44</v>
      </c>
      <c r="O219" s="65"/>
      <c r="P219" s="188">
        <f>O219*H219</f>
        <v>0</v>
      </c>
      <c r="Q219" s="188">
        <v>1.0597399999999999</v>
      </c>
      <c r="R219" s="188">
        <f>Q219*H219</f>
        <v>0.46416611999999996</v>
      </c>
      <c r="S219" s="188">
        <v>0</v>
      </c>
      <c r="T219" s="18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0" t="s">
        <v>166</v>
      </c>
      <c r="AT219" s="190" t="s">
        <v>161</v>
      </c>
      <c r="AU219" s="190" t="s">
        <v>82</v>
      </c>
      <c r="AY219" s="18" t="s">
        <v>159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8" t="s">
        <v>80</v>
      </c>
      <c r="BK219" s="191">
        <f>ROUND(I219*H219,2)</f>
        <v>0</v>
      </c>
      <c r="BL219" s="18" t="s">
        <v>166</v>
      </c>
      <c r="BM219" s="190" t="s">
        <v>1188</v>
      </c>
    </row>
    <row r="220" spans="1:65" s="2" customFormat="1" ht="19.5">
      <c r="A220" s="35"/>
      <c r="B220" s="36"/>
      <c r="C220" s="37"/>
      <c r="D220" s="192" t="s">
        <v>168</v>
      </c>
      <c r="E220" s="37"/>
      <c r="F220" s="193" t="s">
        <v>332</v>
      </c>
      <c r="G220" s="37"/>
      <c r="H220" s="37"/>
      <c r="I220" s="194"/>
      <c r="J220" s="37"/>
      <c r="K220" s="37"/>
      <c r="L220" s="40"/>
      <c r="M220" s="195"/>
      <c r="N220" s="196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168</v>
      </c>
      <c r="AU220" s="18" t="s">
        <v>82</v>
      </c>
    </row>
    <row r="221" spans="1:65" s="2" customFormat="1" ht="11.25">
      <c r="A221" s="35"/>
      <c r="B221" s="36"/>
      <c r="C221" s="37"/>
      <c r="D221" s="197" t="s">
        <v>170</v>
      </c>
      <c r="E221" s="37"/>
      <c r="F221" s="198" t="s">
        <v>333</v>
      </c>
      <c r="G221" s="37"/>
      <c r="H221" s="37"/>
      <c r="I221" s="194"/>
      <c r="J221" s="37"/>
      <c r="K221" s="37"/>
      <c r="L221" s="40"/>
      <c r="M221" s="195"/>
      <c r="N221" s="196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170</v>
      </c>
      <c r="AU221" s="18" t="s">
        <v>82</v>
      </c>
    </row>
    <row r="222" spans="1:65" s="14" customFormat="1" ht="11.25">
      <c r="B222" s="209"/>
      <c r="C222" s="210"/>
      <c r="D222" s="192" t="s">
        <v>172</v>
      </c>
      <c r="E222" s="211" t="s">
        <v>19</v>
      </c>
      <c r="F222" s="212" t="s">
        <v>1189</v>
      </c>
      <c r="G222" s="210"/>
      <c r="H222" s="213">
        <v>0.438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172</v>
      </c>
      <c r="AU222" s="219" t="s">
        <v>82</v>
      </c>
      <c r="AV222" s="14" t="s">
        <v>82</v>
      </c>
      <c r="AW222" s="14" t="s">
        <v>35</v>
      </c>
      <c r="AX222" s="14" t="s">
        <v>80</v>
      </c>
      <c r="AY222" s="219" t="s">
        <v>159</v>
      </c>
    </row>
    <row r="223" spans="1:65" s="2" customFormat="1" ht="24.2" customHeight="1">
      <c r="A223" s="35"/>
      <c r="B223" s="36"/>
      <c r="C223" s="179" t="s">
        <v>367</v>
      </c>
      <c r="D223" s="179" t="s">
        <v>161</v>
      </c>
      <c r="E223" s="180" t="s">
        <v>335</v>
      </c>
      <c r="F223" s="181" t="s">
        <v>336</v>
      </c>
      <c r="G223" s="182" t="s">
        <v>211</v>
      </c>
      <c r="H223" s="183">
        <v>3.0179999999999998</v>
      </c>
      <c r="I223" s="184"/>
      <c r="J223" s="185">
        <f>ROUND(I223*H223,2)</f>
        <v>0</v>
      </c>
      <c r="K223" s="181" t="s">
        <v>165</v>
      </c>
      <c r="L223" s="40"/>
      <c r="M223" s="186" t="s">
        <v>19</v>
      </c>
      <c r="N223" s="187" t="s">
        <v>44</v>
      </c>
      <c r="O223" s="65"/>
      <c r="P223" s="188">
        <f>O223*H223</f>
        <v>0</v>
      </c>
      <c r="Q223" s="188">
        <v>2.5505399999999998</v>
      </c>
      <c r="R223" s="188">
        <f>Q223*H223</f>
        <v>7.6975297199999986</v>
      </c>
      <c r="S223" s="188">
        <v>0</v>
      </c>
      <c r="T223" s="18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0" t="s">
        <v>166</v>
      </c>
      <c r="AT223" s="190" t="s">
        <v>161</v>
      </c>
      <c r="AU223" s="190" t="s">
        <v>82</v>
      </c>
      <c r="AY223" s="18" t="s">
        <v>159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8" t="s">
        <v>80</v>
      </c>
      <c r="BK223" s="191">
        <f>ROUND(I223*H223,2)</f>
        <v>0</v>
      </c>
      <c r="BL223" s="18" t="s">
        <v>166</v>
      </c>
      <c r="BM223" s="190" t="s">
        <v>1190</v>
      </c>
    </row>
    <row r="224" spans="1:65" s="2" customFormat="1" ht="19.5">
      <c r="A224" s="35"/>
      <c r="B224" s="36"/>
      <c r="C224" s="37"/>
      <c r="D224" s="192" t="s">
        <v>168</v>
      </c>
      <c r="E224" s="37"/>
      <c r="F224" s="193" t="s">
        <v>338</v>
      </c>
      <c r="G224" s="37"/>
      <c r="H224" s="37"/>
      <c r="I224" s="194"/>
      <c r="J224" s="37"/>
      <c r="K224" s="37"/>
      <c r="L224" s="40"/>
      <c r="M224" s="195"/>
      <c r="N224" s="196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168</v>
      </c>
      <c r="AU224" s="18" t="s">
        <v>82</v>
      </c>
    </row>
    <row r="225" spans="1:65" s="2" customFormat="1" ht="11.25">
      <c r="A225" s="35"/>
      <c r="B225" s="36"/>
      <c r="C225" s="37"/>
      <c r="D225" s="197" t="s">
        <v>170</v>
      </c>
      <c r="E225" s="37"/>
      <c r="F225" s="198" t="s">
        <v>339</v>
      </c>
      <c r="G225" s="37"/>
      <c r="H225" s="37"/>
      <c r="I225" s="194"/>
      <c r="J225" s="37"/>
      <c r="K225" s="37"/>
      <c r="L225" s="40"/>
      <c r="M225" s="195"/>
      <c r="N225" s="196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170</v>
      </c>
      <c r="AU225" s="18" t="s">
        <v>82</v>
      </c>
    </row>
    <row r="226" spans="1:65" s="13" customFormat="1" ht="11.25">
      <c r="B226" s="199"/>
      <c r="C226" s="200"/>
      <c r="D226" s="192" t="s">
        <v>172</v>
      </c>
      <c r="E226" s="201" t="s">
        <v>19</v>
      </c>
      <c r="F226" s="202" t="s">
        <v>340</v>
      </c>
      <c r="G226" s="200"/>
      <c r="H226" s="201" t="s">
        <v>19</v>
      </c>
      <c r="I226" s="203"/>
      <c r="J226" s="200"/>
      <c r="K226" s="200"/>
      <c r="L226" s="204"/>
      <c r="M226" s="205"/>
      <c r="N226" s="206"/>
      <c r="O226" s="206"/>
      <c r="P226" s="206"/>
      <c r="Q226" s="206"/>
      <c r="R226" s="206"/>
      <c r="S226" s="206"/>
      <c r="T226" s="207"/>
      <c r="AT226" s="208" t="s">
        <v>172</v>
      </c>
      <c r="AU226" s="208" t="s">
        <v>82</v>
      </c>
      <c r="AV226" s="13" t="s">
        <v>80</v>
      </c>
      <c r="AW226" s="13" t="s">
        <v>35</v>
      </c>
      <c r="AX226" s="13" t="s">
        <v>73</v>
      </c>
      <c r="AY226" s="208" t="s">
        <v>159</v>
      </c>
    </row>
    <row r="227" spans="1:65" s="14" customFormat="1" ht="11.25">
      <c r="B227" s="209"/>
      <c r="C227" s="210"/>
      <c r="D227" s="192" t="s">
        <v>172</v>
      </c>
      <c r="E227" s="211" t="s">
        <v>19</v>
      </c>
      <c r="F227" s="212" t="s">
        <v>774</v>
      </c>
      <c r="G227" s="210"/>
      <c r="H227" s="213">
        <v>1.08</v>
      </c>
      <c r="I227" s="214"/>
      <c r="J227" s="210"/>
      <c r="K227" s="210"/>
      <c r="L227" s="215"/>
      <c r="M227" s="216"/>
      <c r="N227" s="217"/>
      <c r="O227" s="217"/>
      <c r="P227" s="217"/>
      <c r="Q227" s="217"/>
      <c r="R227" s="217"/>
      <c r="S227" s="217"/>
      <c r="T227" s="218"/>
      <c r="AT227" s="219" t="s">
        <v>172</v>
      </c>
      <c r="AU227" s="219" t="s">
        <v>82</v>
      </c>
      <c r="AV227" s="14" t="s">
        <v>82</v>
      </c>
      <c r="AW227" s="14" t="s">
        <v>35</v>
      </c>
      <c r="AX227" s="14" t="s">
        <v>73</v>
      </c>
      <c r="AY227" s="219" t="s">
        <v>159</v>
      </c>
    </row>
    <row r="228" spans="1:65" s="13" customFormat="1" ht="22.5">
      <c r="B228" s="199"/>
      <c r="C228" s="200"/>
      <c r="D228" s="192" t="s">
        <v>172</v>
      </c>
      <c r="E228" s="201" t="s">
        <v>19</v>
      </c>
      <c r="F228" s="202" t="s">
        <v>342</v>
      </c>
      <c r="G228" s="200"/>
      <c r="H228" s="201" t="s">
        <v>19</v>
      </c>
      <c r="I228" s="203"/>
      <c r="J228" s="200"/>
      <c r="K228" s="200"/>
      <c r="L228" s="204"/>
      <c r="M228" s="205"/>
      <c r="N228" s="206"/>
      <c r="O228" s="206"/>
      <c r="P228" s="206"/>
      <c r="Q228" s="206"/>
      <c r="R228" s="206"/>
      <c r="S228" s="206"/>
      <c r="T228" s="207"/>
      <c r="AT228" s="208" t="s">
        <v>172</v>
      </c>
      <c r="AU228" s="208" t="s">
        <v>82</v>
      </c>
      <c r="AV228" s="13" t="s">
        <v>80</v>
      </c>
      <c r="AW228" s="13" t="s">
        <v>35</v>
      </c>
      <c r="AX228" s="13" t="s">
        <v>73</v>
      </c>
      <c r="AY228" s="208" t="s">
        <v>159</v>
      </c>
    </row>
    <row r="229" spans="1:65" s="14" customFormat="1" ht="22.5">
      <c r="B229" s="209"/>
      <c r="C229" s="210"/>
      <c r="D229" s="192" t="s">
        <v>172</v>
      </c>
      <c r="E229" s="211" t="s">
        <v>19</v>
      </c>
      <c r="F229" s="212" t="s">
        <v>1191</v>
      </c>
      <c r="G229" s="210"/>
      <c r="H229" s="213">
        <v>0.59499999999999997</v>
      </c>
      <c r="I229" s="214"/>
      <c r="J229" s="210"/>
      <c r="K229" s="210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172</v>
      </c>
      <c r="AU229" s="219" t="s">
        <v>82</v>
      </c>
      <c r="AV229" s="14" t="s">
        <v>82</v>
      </c>
      <c r="AW229" s="14" t="s">
        <v>35</v>
      </c>
      <c r="AX229" s="14" t="s">
        <v>73</v>
      </c>
      <c r="AY229" s="219" t="s">
        <v>159</v>
      </c>
    </row>
    <row r="230" spans="1:65" s="14" customFormat="1" ht="22.5">
      <c r="B230" s="209"/>
      <c r="C230" s="210"/>
      <c r="D230" s="192" t="s">
        <v>172</v>
      </c>
      <c r="E230" s="211" t="s">
        <v>19</v>
      </c>
      <c r="F230" s="212" t="s">
        <v>1192</v>
      </c>
      <c r="G230" s="210"/>
      <c r="H230" s="213">
        <v>1.343</v>
      </c>
      <c r="I230" s="214"/>
      <c r="J230" s="210"/>
      <c r="K230" s="210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172</v>
      </c>
      <c r="AU230" s="219" t="s">
        <v>82</v>
      </c>
      <c r="AV230" s="14" t="s">
        <v>82</v>
      </c>
      <c r="AW230" s="14" t="s">
        <v>35</v>
      </c>
      <c r="AX230" s="14" t="s">
        <v>73</v>
      </c>
      <c r="AY230" s="219" t="s">
        <v>159</v>
      </c>
    </row>
    <row r="231" spans="1:65" s="15" customFormat="1" ht="11.25">
      <c r="B231" s="220"/>
      <c r="C231" s="221"/>
      <c r="D231" s="192" t="s">
        <v>172</v>
      </c>
      <c r="E231" s="222" t="s">
        <v>19</v>
      </c>
      <c r="F231" s="223" t="s">
        <v>175</v>
      </c>
      <c r="G231" s="221"/>
      <c r="H231" s="224">
        <v>3.0179999999999998</v>
      </c>
      <c r="I231" s="225"/>
      <c r="J231" s="221"/>
      <c r="K231" s="221"/>
      <c r="L231" s="226"/>
      <c r="M231" s="227"/>
      <c r="N231" s="228"/>
      <c r="O231" s="228"/>
      <c r="P231" s="228"/>
      <c r="Q231" s="228"/>
      <c r="R231" s="228"/>
      <c r="S231" s="228"/>
      <c r="T231" s="229"/>
      <c r="AT231" s="230" t="s">
        <v>172</v>
      </c>
      <c r="AU231" s="230" t="s">
        <v>82</v>
      </c>
      <c r="AV231" s="15" t="s">
        <v>166</v>
      </c>
      <c r="AW231" s="15" t="s">
        <v>35</v>
      </c>
      <c r="AX231" s="15" t="s">
        <v>80</v>
      </c>
      <c r="AY231" s="230" t="s">
        <v>159</v>
      </c>
    </row>
    <row r="232" spans="1:65" s="2" customFormat="1" ht="37.9" customHeight="1">
      <c r="A232" s="35"/>
      <c r="B232" s="36"/>
      <c r="C232" s="179" t="s">
        <v>372</v>
      </c>
      <c r="D232" s="179" t="s">
        <v>161</v>
      </c>
      <c r="E232" s="180" t="s">
        <v>345</v>
      </c>
      <c r="F232" s="181" t="s">
        <v>346</v>
      </c>
      <c r="G232" s="182" t="s">
        <v>211</v>
      </c>
      <c r="H232" s="183">
        <v>3.0179999999999998</v>
      </c>
      <c r="I232" s="184"/>
      <c r="J232" s="185">
        <f>ROUND(I232*H232,2)</f>
        <v>0</v>
      </c>
      <c r="K232" s="181" t="s">
        <v>165</v>
      </c>
      <c r="L232" s="40"/>
      <c r="M232" s="186" t="s">
        <v>19</v>
      </c>
      <c r="N232" s="187" t="s">
        <v>44</v>
      </c>
      <c r="O232" s="65"/>
      <c r="P232" s="188">
        <f>O232*H232</f>
        <v>0</v>
      </c>
      <c r="Q232" s="188">
        <v>0</v>
      </c>
      <c r="R232" s="188">
        <f>Q232*H232</f>
        <v>0</v>
      </c>
      <c r="S232" s="188">
        <v>0</v>
      </c>
      <c r="T232" s="18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0" t="s">
        <v>166</v>
      </c>
      <c r="AT232" s="190" t="s">
        <v>161</v>
      </c>
      <c r="AU232" s="190" t="s">
        <v>82</v>
      </c>
      <c r="AY232" s="18" t="s">
        <v>159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8" t="s">
        <v>80</v>
      </c>
      <c r="BK232" s="191">
        <f>ROUND(I232*H232,2)</f>
        <v>0</v>
      </c>
      <c r="BL232" s="18" t="s">
        <v>166</v>
      </c>
      <c r="BM232" s="190" t="s">
        <v>1193</v>
      </c>
    </row>
    <row r="233" spans="1:65" s="2" customFormat="1" ht="19.5">
      <c r="A233" s="35"/>
      <c r="B233" s="36"/>
      <c r="C233" s="37"/>
      <c r="D233" s="192" t="s">
        <v>168</v>
      </c>
      <c r="E233" s="37"/>
      <c r="F233" s="193" t="s">
        <v>304</v>
      </c>
      <c r="G233" s="37"/>
      <c r="H233" s="37"/>
      <c r="I233" s="194"/>
      <c r="J233" s="37"/>
      <c r="K233" s="37"/>
      <c r="L233" s="40"/>
      <c r="M233" s="195"/>
      <c r="N233" s="196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168</v>
      </c>
      <c r="AU233" s="18" t="s">
        <v>82</v>
      </c>
    </row>
    <row r="234" spans="1:65" s="2" customFormat="1" ht="11.25">
      <c r="A234" s="35"/>
      <c r="B234" s="36"/>
      <c r="C234" s="37"/>
      <c r="D234" s="197" t="s">
        <v>170</v>
      </c>
      <c r="E234" s="37"/>
      <c r="F234" s="198" t="s">
        <v>348</v>
      </c>
      <c r="G234" s="37"/>
      <c r="H234" s="37"/>
      <c r="I234" s="194"/>
      <c r="J234" s="37"/>
      <c r="K234" s="37"/>
      <c r="L234" s="40"/>
      <c r="M234" s="195"/>
      <c r="N234" s="196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170</v>
      </c>
      <c r="AU234" s="18" t="s">
        <v>82</v>
      </c>
    </row>
    <row r="235" spans="1:65" s="2" customFormat="1" ht="24.2" customHeight="1">
      <c r="A235" s="35"/>
      <c r="B235" s="36"/>
      <c r="C235" s="179" t="s">
        <v>377</v>
      </c>
      <c r="D235" s="179" t="s">
        <v>161</v>
      </c>
      <c r="E235" s="180" t="s">
        <v>777</v>
      </c>
      <c r="F235" s="181" t="s">
        <v>778</v>
      </c>
      <c r="G235" s="182" t="s">
        <v>222</v>
      </c>
      <c r="H235" s="183">
        <v>5.7000000000000002E-2</v>
      </c>
      <c r="I235" s="184"/>
      <c r="J235" s="185">
        <f>ROUND(I235*H235,2)</f>
        <v>0</v>
      </c>
      <c r="K235" s="181" t="s">
        <v>165</v>
      </c>
      <c r="L235" s="40"/>
      <c r="M235" s="186" t="s">
        <v>19</v>
      </c>
      <c r="N235" s="187" t="s">
        <v>44</v>
      </c>
      <c r="O235" s="65"/>
      <c r="P235" s="188">
        <f>O235*H235</f>
        <v>0</v>
      </c>
      <c r="Q235" s="188">
        <v>1.0597399999999999</v>
      </c>
      <c r="R235" s="188">
        <f>Q235*H235</f>
        <v>6.0405179999999996E-2</v>
      </c>
      <c r="S235" s="188">
        <v>0</v>
      </c>
      <c r="T235" s="18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0" t="s">
        <v>166</v>
      </c>
      <c r="AT235" s="190" t="s">
        <v>161</v>
      </c>
      <c r="AU235" s="190" t="s">
        <v>82</v>
      </c>
      <c r="AY235" s="18" t="s">
        <v>159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8" t="s">
        <v>80</v>
      </c>
      <c r="BK235" s="191">
        <f>ROUND(I235*H235,2)</f>
        <v>0</v>
      </c>
      <c r="BL235" s="18" t="s">
        <v>166</v>
      </c>
      <c r="BM235" s="190" t="s">
        <v>1194</v>
      </c>
    </row>
    <row r="236" spans="1:65" s="2" customFormat="1" ht="19.5">
      <c r="A236" s="35"/>
      <c r="B236" s="36"/>
      <c r="C236" s="37"/>
      <c r="D236" s="192" t="s">
        <v>168</v>
      </c>
      <c r="E236" s="37"/>
      <c r="F236" s="193" t="s">
        <v>780</v>
      </c>
      <c r="G236" s="37"/>
      <c r="H236" s="37"/>
      <c r="I236" s="194"/>
      <c r="J236" s="37"/>
      <c r="K236" s="37"/>
      <c r="L236" s="40"/>
      <c r="M236" s="195"/>
      <c r="N236" s="196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168</v>
      </c>
      <c r="AU236" s="18" t="s">
        <v>82</v>
      </c>
    </row>
    <row r="237" spans="1:65" s="2" customFormat="1" ht="11.25">
      <c r="A237" s="35"/>
      <c r="B237" s="36"/>
      <c r="C237" s="37"/>
      <c r="D237" s="197" t="s">
        <v>170</v>
      </c>
      <c r="E237" s="37"/>
      <c r="F237" s="198" t="s">
        <v>781</v>
      </c>
      <c r="G237" s="37"/>
      <c r="H237" s="37"/>
      <c r="I237" s="194"/>
      <c r="J237" s="37"/>
      <c r="K237" s="37"/>
      <c r="L237" s="40"/>
      <c r="M237" s="195"/>
      <c r="N237" s="196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170</v>
      </c>
      <c r="AU237" s="18" t="s">
        <v>82</v>
      </c>
    </row>
    <row r="238" spans="1:65" s="14" customFormat="1" ht="11.25">
      <c r="B238" s="209"/>
      <c r="C238" s="210"/>
      <c r="D238" s="192" t="s">
        <v>172</v>
      </c>
      <c r="E238" s="211" t="s">
        <v>19</v>
      </c>
      <c r="F238" s="212" t="s">
        <v>782</v>
      </c>
      <c r="G238" s="210"/>
      <c r="H238" s="213">
        <v>5.7000000000000002E-2</v>
      </c>
      <c r="I238" s="214"/>
      <c r="J238" s="210"/>
      <c r="K238" s="210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172</v>
      </c>
      <c r="AU238" s="219" t="s">
        <v>82</v>
      </c>
      <c r="AV238" s="14" t="s">
        <v>82</v>
      </c>
      <c r="AW238" s="14" t="s">
        <v>35</v>
      </c>
      <c r="AX238" s="14" t="s">
        <v>80</v>
      </c>
      <c r="AY238" s="219" t="s">
        <v>159</v>
      </c>
    </row>
    <row r="239" spans="1:65" s="12" customFormat="1" ht="22.9" customHeight="1">
      <c r="B239" s="163"/>
      <c r="C239" s="164"/>
      <c r="D239" s="165" t="s">
        <v>72</v>
      </c>
      <c r="E239" s="177" t="s">
        <v>184</v>
      </c>
      <c r="F239" s="177" t="s">
        <v>349</v>
      </c>
      <c r="G239" s="164"/>
      <c r="H239" s="164"/>
      <c r="I239" s="167"/>
      <c r="J239" s="178">
        <f>BK239</f>
        <v>0</v>
      </c>
      <c r="K239" s="164"/>
      <c r="L239" s="169"/>
      <c r="M239" s="170"/>
      <c r="N239" s="171"/>
      <c r="O239" s="171"/>
      <c r="P239" s="172">
        <f>SUM(P240:P275)</f>
        <v>0</v>
      </c>
      <c r="Q239" s="171"/>
      <c r="R239" s="172">
        <f>SUM(R240:R275)</f>
        <v>19.660925900000002</v>
      </c>
      <c r="S239" s="171"/>
      <c r="T239" s="173">
        <f>SUM(T240:T275)</f>
        <v>0</v>
      </c>
      <c r="AR239" s="174" t="s">
        <v>80</v>
      </c>
      <c r="AT239" s="175" t="s">
        <v>72</v>
      </c>
      <c r="AU239" s="175" t="s">
        <v>80</v>
      </c>
      <c r="AY239" s="174" t="s">
        <v>159</v>
      </c>
      <c r="BK239" s="176">
        <f>SUM(BK240:BK275)</f>
        <v>0</v>
      </c>
    </row>
    <row r="240" spans="1:65" s="2" customFormat="1" ht="24.2" customHeight="1">
      <c r="A240" s="35"/>
      <c r="B240" s="36"/>
      <c r="C240" s="179" t="s">
        <v>382</v>
      </c>
      <c r="D240" s="179" t="s">
        <v>161</v>
      </c>
      <c r="E240" s="180" t="s">
        <v>783</v>
      </c>
      <c r="F240" s="181" t="s">
        <v>784</v>
      </c>
      <c r="G240" s="182" t="s">
        <v>362</v>
      </c>
      <c r="H240" s="183">
        <v>9</v>
      </c>
      <c r="I240" s="184"/>
      <c r="J240" s="185">
        <f>ROUND(I240*H240,2)</f>
        <v>0</v>
      </c>
      <c r="K240" s="181" t="s">
        <v>165</v>
      </c>
      <c r="L240" s="40"/>
      <c r="M240" s="186" t="s">
        <v>19</v>
      </c>
      <c r="N240" s="187" t="s">
        <v>44</v>
      </c>
      <c r="O240" s="65"/>
      <c r="P240" s="188">
        <f>O240*H240</f>
        <v>0</v>
      </c>
      <c r="Q240" s="188">
        <v>0.12845999999999999</v>
      </c>
      <c r="R240" s="188">
        <f>Q240*H240</f>
        <v>1.1561399999999999</v>
      </c>
      <c r="S240" s="188">
        <v>0</v>
      </c>
      <c r="T240" s="18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0" t="s">
        <v>166</v>
      </c>
      <c r="AT240" s="190" t="s">
        <v>161</v>
      </c>
      <c r="AU240" s="190" t="s">
        <v>82</v>
      </c>
      <c r="AY240" s="18" t="s">
        <v>159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8" t="s">
        <v>80</v>
      </c>
      <c r="BK240" s="191">
        <f>ROUND(I240*H240,2)</f>
        <v>0</v>
      </c>
      <c r="BL240" s="18" t="s">
        <v>166</v>
      </c>
      <c r="BM240" s="190" t="s">
        <v>1195</v>
      </c>
    </row>
    <row r="241" spans="1:65" s="2" customFormat="1" ht="19.5">
      <c r="A241" s="35"/>
      <c r="B241" s="36"/>
      <c r="C241" s="37"/>
      <c r="D241" s="192" t="s">
        <v>168</v>
      </c>
      <c r="E241" s="37"/>
      <c r="F241" s="193" t="s">
        <v>786</v>
      </c>
      <c r="G241" s="37"/>
      <c r="H241" s="37"/>
      <c r="I241" s="194"/>
      <c r="J241" s="37"/>
      <c r="K241" s="37"/>
      <c r="L241" s="40"/>
      <c r="M241" s="195"/>
      <c r="N241" s="196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168</v>
      </c>
      <c r="AU241" s="18" t="s">
        <v>82</v>
      </c>
    </row>
    <row r="242" spans="1:65" s="2" customFormat="1" ht="11.25">
      <c r="A242" s="35"/>
      <c r="B242" s="36"/>
      <c r="C242" s="37"/>
      <c r="D242" s="197" t="s">
        <v>170</v>
      </c>
      <c r="E242" s="37"/>
      <c r="F242" s="198" t="s">
        <v>787</v>
      </c>
      <c r="G242" s="37"/>
      <c r="H242" s="37"/>
      <c r="I242" s="194"/>
      <c r="J242" s="37"/>
      <c r="K242" s="37"/>
      <c r="L242" s="40"/>
      <c r="M242" s="195"/>
      <c r="N242" s="196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170</v>
      </c>
      <c r="AU242" s="18" t="s">
        <v>82</v>
      </c>
    </row>
    <row r="243" spans="1:65" s="13" customFormat="1" ht="22.5">
      <c r="B243" s="199"/>
      <c r="C243" s="200"/>
      <c r="D243" s="192" t="s">
        <v>172</v>
      </c>
      <c r="E243" s="201" t="s">
        <v>19</v>
      </c>
      <c r="F243" s="202" t="s">
        <v>788</v>
      </c>
      <c r="G243" s="200"/>
      <c r="H243" s="201" t="s">
        <v>19</v>
      </c>
      <c r="I243" s="203"/>
      <c r="J243" s="200"/>
      <c r="K243" s="200"/>
      <c r="L243" s="204"/>
      <c r="M243" s="205"/>
      <c r="N243" s="206"/>
      <c r="O243" s="206"/>
      <c r="P243" s="206"/>
      <c r="Q243" s="206"/>
      <c r="R243" s="206"/>
      <c r="S243" s="206"/>
      <c r="T243" s="207"/>
      <c r="AT243" s="208" t="s">
        <v>172</v>
      </c>
      <c r="AU243" s="208" t="s">
        <v>82</v>
      </c>
      <c r="AV243" s="13" t="s">
        <v>80</v>
      </c>
      <c r="AW243" s="13" t="s">
        <v>35</v>
      </c>
      <c r="AX243" s="13" t="s">
        <v>73</v>
      </c>
      <c r="AY243" s="208" t="s">
        <v>159</v>
      </c>
    </row>
    <row r="244" spans="1:65" s="14" customFormat="1" ht="11.25">
      <c r="B244" s="209"/>
      <c r="C244" s="210"/>
      <c r="D244" s="192" t="s">
        <v>172</v>
      </c>
      <c r="E244" s="211" t="s">
        <v>19</v>
      </c>
      <c r="F244" s="212" t="s">
        <v>231</v>
      </c>
      <c r="G244" s="210"/>
      <c r="H244" s="213">
        <v>9</v>
      </c>
      <c r="I244" s="214"/>
      <c r="J244" s="210"/>
      <c r="K244" s="210"/>
      <c r="L244" s="215"/>
      <c r="M244" s="216"/>
      <c r="N244" s="217"/>
      <c r="O244" s="217"/>
      <c r="P244" s="217"/>
      <c r="Q244" s="217"/>
      <c r="R244" s="217"/>
      <c r="S244" s="217"/>
      <c r="T244" s="218"/>
      <c r="AT244" s="219" t="s">
        <v>172</v>
      </c>
      <c r="AU244" s="219" t="s">
        <v>82</v>
      </c>
      <c r="AV244" s="14" t="s">
        <v>82</v>
      </c>
      <c r="AW244" s="14" t="s">
        <v>35</v>
      </c>
      <c r="AX244" s="14" t="s">
        <v>80</v>
      </c>
      <c r="AY244" s="219" t="s">
        <v>159</v>
      </c>
    </row>
    <row r="245" spans="1:65" s="2" customFormat="1" ht="21.75" customHeight="1">
      <c r="A245" s="35"/>
      <c r="B245" s="36"/>
      <c r="C245" s="231" t="s">
        <v>390</v>
      </c>
      <c r="D245" s="231" t="s">
        <v>253</v>
      </c>
      <c r="E245" s="232" t="s">
        <v>789</v>
      </c>
      <c r="F245" s="233" t="s">
        <v>790</v>
      </c>
      <c r="G245" s="234" t="s">
        <v>211</v>
      </c>
      <c r="H245" s="235">
        <v>0.22</v>
      </c>
      <c r="I245" s="236"/>
      <c r="J245" s="237">
        <f>ROUND(I245*H245,2)</f>
        <v>0</v>
      </c>
      <c r="K245" s="233" t="s">
        <v>165</v>
      </c>
      <c r="L245" s="238"/>
      <c r="M245" s="239" t="s">
        <v>19</v>
      </c>
      <c r="N245" s="240" t="s">
        <v>44</v>
      </c>
      <c r="O245" s="65"/>
      <c r="P245" s="188">
        <f>O245*H245</f>
        <v>0</v>
      </c>
      <c r="Q245" s="188">
        <v>2.294</v>
      </c>
      <c r="R245" s="188">
        <f>Q245*H245</f>
        <v>0.50468000000000002</v>
      </c>
      <c r="S245" s="188">
        <v>0</v>
      </c>
      <c r="T245" s="18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0" t="s">
        <v>191</v>
      </c>
      <c r="AT245" s="190" t="s">
        <v>253</v>
      </c>
      <c r="AU245" s="190" t="s">
        <v>82</v>
      </c>
      <c r="AY245" s="18" t="s">
        <v>159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8" t="s">
        <v>80</v>
      </c>
      <c r="BK245" s="191">
        <f>ROUND(I245*H245,2)</f>
        <v>0</v>
      </c>
      <c r="BL245" s="18" t="s">
        <v>166</v>
      </c>
      <c r="BM245" s="190" t="s">
        <v>1196</v>
      </c>
    </row>
    <row r="246" spans="1:65" s="2" customFormat="1" ht="11.25">
      <c r="A246" s="35"/>
      <c r="B246" s="36"/>
      <c r="C246" s="37"/>
      <c r="D246" s="192" t="s">
        <v>168</v>
      </c>
      <c r="E246" s="37"/>
      <c r="F246" s="193" t="s">
        <v>790</v>
      </c>
      <c r="G246" s="37"/>
      <c r="H246" s="37"/>
      <c r="I246" s="194"/>
      <c r="J246" s="37"/>
      <c r="K246" s="37"/>
      <c r="L246" s="40"/>
      <c r="M246" s="195"/>
      <c r="N246" s="196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168</v>
      </c>
      <c r="AU246" s="18" t="s">
        <v>82</v>
      </c>
    </row>
    <row r="247" spans="1:65" s="14" customFormat="1" ht="11.25">
      <c r="B247" s="209"/>
      <c r="C247" s="210"/>
      <c r="D247" s="192" t="s">
        <v>172</v>
      </c>
      <c r="E247" s="211" t="s">
        <v>19</v>
      </c>
      <c r="F247" s="212" t="s">
        <v>1197</v>
      </c>
      <c r="G247" s="210"/>
      <c r="H247" s="213">
        <v>0.22</v>
      </c>
      <c r="I247" s="214"/>
      <c r="J247" s="210"/>
      <c r="K247" s="210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172</v>
      </c>
      <c r="AU247" s="219" t="s">
        <v>82</v>
      </c>
      <c r="AV247" s="14" t="s">
        <v>82</v>
      </c>
      <c r="AW247" s="14" t="s">
        <v>35</v>
      </c>
      <c r="AX247" s="14" t="s">
        <v>80</v>
      </c>
      <c r="AY247" s="219" t="s">
        <v>159</v>
      </c>
    </row>
    <row r="248" spans="1:65" s="2" customFormat="1" ht="24.2" customHeight="1">
      <c r="A248" s="35"/>
      <c r="B248" s="36"/>
      <c r="C248" s="179" t="s">
        <v>399</v>
      </c>
      <c r="D248" s="179" t="s">
        <v>161</v>
      </c>
      <c r="E248" s="180" t="s">
        <v>351</v>
      </c>
      <c r="F248" s="181" t="s">
        <v>352</v>
      </c>
      <c r="G248" s="182" t="s">
        <v>211</v>
      </c>
      <c r="H248" s="183">
        <v>7.0979999999999999</v>
      </c>
      <c r="I248" s="184"/>
      <c r="J248" s="185">
        <f>ROUND(I248*H248,2)</f>
        <v>0</v>
      </c>
      <c r="K248" s="181" t="s">
        <v>165</v>
      </c>
      <c r="L248" s="40"/>
      <c r="M248" s="186" t="s">
        <v>19</v>
      </c>
      <c r="N248" s="187" t="s">
        <v>44</v>
      </c>
      <c r="O248" s="65"/>
      <c r="P248" s="188">
        <f>O248*H248</f>
        <v>0</v>
      </c>
      <c r="Q248" s="188">
        <v>7.9549999999999996E-2</v>
      </c>
      <c r="R248" s="188">
        <f>Q248*H248</f>
        <v>0.56464589999999992</v>
      </c>
      <c r="S248" s="188">
        <v>0</v>
      </c>
      <c r="T248" s="18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0" t="s">
        <v>166</v>
      </c>
      <c r="AT248" s="190" t="s">
        <v>161</v>
      </c>
      <c r="AU248" s="190" t="s">
        <v>82</v>
      </c>
      <c r="AY248" s="18" t="s">
        <v>159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8" t="s">
        <v>80</v>
      </c>
      <c r="BK248" s="191">
        <f>ROUND(I248*H248,2)</f>
        <v>0</v>
      </c>
      <c r="BL248" s="18" t="s">
        <v>166</v>
      </c>
      <c r="BM248" s="190" t="s">
        <v>1198</v>
      </c>
    </row>
    <row r="249" spans="1:65" s="2" customFormat="1" ht="19.5">
      <c r="A249" s="35"/>
      <c r="B249" s="36"/>
      <c r="C249" s="37"/>
      <c r="D249" s="192" t="s">
        <v>168</v>
      </c>
      <c r="E249" s="37"/>
      <c r="F249" s="193" t="s">
        <v>354</v>
      </c>
      <c r="G249" s="37"/>
      <c r="H249" s="37"/>
      <c r="I249" s="194"/>
      <c r="J249" s="37"/>
      <c r="K249" s="37"/>
      <c r="L249" s="40"/>
      <c r="M249" s="195"/>
      <c r="N249" s="196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168</v>
      </c>
      <c r="AU249" s="18" t="s">
        <v>82</v>
      </c>
    </row>
    <row r="250" spans="1:65" s="2" customFormat="1" ht="11.25">
      <c r="A250" s="35"/>
      <c r="B250" s="36"/>
      <c r="C250" s="37"/>
      <c r="D250" s="197" t="s">
        <v>170</v>
      </c>
      <c r="E250" s="37"/>
      <c r="F250" s="198" t="s">
        <v>355</v>
      </c>
      <c r="G250" s="37"/>
      <c r="H250" s="37"/>
      <c r="I250" s="194"/>
      <c r="J250" s="37"/>
      <c r="K250" s="37"/>
      <c r="L250" s="40"/>
      <c r="M250" s="195"/>
      <c r="N250" s="196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170</v>
      </c>
      <c r="AU250" s="18" t="s">
        <v>82</v>
      </c>
    </row>
    <row r="251" spans="1:65" s="14" customFormat="1" ht="11.25">
      <c r="B251" s="209"/>
      <c r="C251" s="210"/>
      <c r="D251" s="192" t="s">
        <v>172</v>
      </c>
      <c r="E251" s="211" t="s">
        <v>19</v>
      </c>
      <c r="F251" s="212" t="s">
        <v>1199</v>
      </c>
      <c r="G251" s="210"/>
      <c r="H251" s="213">
        <v>5.173</v>
      </c>
      <c r="I251" s="214"/>
      <c r="J251" s="210"/>
      <c r="K251" s="210"/>
      <c r="L251" s="215"/>
      <c r="M251" s="216"/>
      <c r="N251" s="217"/>
      <c r="O251" s="217"/>
      <c r="P251" s="217"/>
      <c r="Q251" s="217"/>
      <c r="R251" s="217"/>
      <c r="S251" s="217"/>
      <c r="T251" s="218"/>
      <c r="AT251" s="219" t="s">
        <v>172</v>
      </c>
      <c r="AU251" s="219" t="s">
        <v>82</v>
      </c>
      <c r="AV251" s="14" t="s">
        <v>82</v>
      </c>
      <c r="AW251" s="14" t="s">
        <v>35</v>
      </c>
      <c r="AX251" s="14" t="s">
        <v>73</v>
      </c>
      <c r="AY251" s="219" t="s">
        <v>159</v>
      </c>
    </row>
    <row r="252" spans="1:65" s="14" customFormat="1" ht="11.25">
      <c r="B252" s="209"/>
      <c r="C252" s="210"/>
      <c r="D252" s="192" t="s">
        <v>172</v>
      </c>
      <c r="E252" s="211" t="s">
        <v>19</v>
      </c>
      <c r="F252" s="212" t="s">
        <v>795</v>
      </c>
      <c r="G252" s="210"/>
      <c r="H252" s="213">
        <v>0.95799999999999996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172</v>
      </c>
      <c r="AU252" s="219" t="s">
        <v>82</v>
      </c>
      <c r="AV252" s="14" t="s">
        <v>82</v>
      </c>
      <c r="AW252" s="14" t="s">
        <v>35</v>
      </c>
      <c r="AX252" s="14" t="s">
        <v>73</v>
      </c>
      <c r="AY252" s="219" t="s">
        <v>159</v>
      </c>
    </row>
    <row r="253" spans="1:65" s="14" customFormat="1" ht="11.25">
      <c r="B253" s="209"/>
      <c r="C253" s="210"/>
      <c r="D253" s="192" t="s">
        <v>172</v>
      </c>
      <c r="E253" s="211" t="s">
        <v>19</v>
      </c>
      <c r="F253" s="212" t="s">
        <v>796</v>
      </c>
      <c r="G253" s="210"/>
      <c r="H253" s="213">
        <v>0.96699999999999997</v>
      </c>
      <c r="I253" s="214"/>
      <c r="J253" s="210"/>
      <c r="K253" s="210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172</v>
      </c>
      <c r="AU253" s="219" t="s">
        <v>82</v>
      </c>
      <c r="AV253" s="14" t="s">
        <v>82</v>
      </c>
      <c r="AW253" s="14" t="s">
        <v>35</v>
      </c>
      <c r="AX253" s="14" t="s">
        <v>73</v>
      </c>
      <c r="AY253" s="219" t="s">
        <v>159</v>
      </c>
    </row>
    <row r="254" spans="1:65" s="15" customFormat="1" ht="11.25">
      <c r="B254" s="220"/>
      <c r="C254" s="221"/>
      <c r="D254" s="192" t="s">
        <v>172</v>
      </c>
      <c r="E254" s="222" t="s">
        <v>19</v>
      </c>
      <c r="F254" s="223" t="s">
        <v>175</v>
      </c>
      <c r="G254" s="221"/>
      <c r="H254" s="224">
        <v>7.0979999999999999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172</v>
      </c>
      <c r="AU254" s="230" t="s">
        <v>82</v>
      </c>
      <c r="AV254" s="15" t="s">
        <v>166</v>
      </c>
      <c r="AW254" s="15" t="s">
        <v>35</v>
      </c>
      <c r="AX254" s="15" t="s">
        <v>80</v>
      </c>
      <c r="AY254" s="230" t="s">
        <v>159</v>
      </c>
    </row>
    <row r="255" spans="1:65" s="2" customFormat="1" ht="16.5" customHeight="1">
      <c r="A255" s="35"/>
      <c r="B255" s="36"/>
      <c r="C255" s="231" t="s">
        <v>408</v>
      </c>
      <c r="D255" s="231" t="s">
        <v>253</v>
      </c>
      <c r="E255" s="232" t="s">
        <v>360</v>
      </c>
      <c r="F255" s="233" t="s">
        <v>797</v>
      </c>
      <c r="G255" s="234" t="s">
        <v>362</v>
      </c>
      <c r="H255" s="235">
        <v>7</v>
      </c>
      <c r="I255" s="236"/>
      <c r="J255" s="237">
        <f>ROUND(I255*H255,2)</f>
        <v>0</v>
      </c>
      <c r="K255" s="233" t="s">
        <v>19</v>
      </c>
      <c r="L255" s="238"/>
      <c r="M255" s="239" t="s">
        <v>19</v>
      </c>
      <c r="N255" s="240" t="s">
        <v>44</v>
      </c>
      <c r="O255" s="65"/>
      <c r="P255" s="188">
        <f>O255*H255</f>
        <v>0</v>
      </c>
      <c r="Q255" s="188">
        <v>1.8109999999999999</v>
      </c>
      <c r="R255" s="188">
        <f>Q255*H255</f>
        <v>12.677</v>
      </c>
      <c r="S255" s="188">
        <v>0</v>
      </c>
      <c r="T255" s="18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0" t="s">
        <v>191</v>
      </c>
      <c r="AT255" s="190" t="s">
        <v>253</v>
      </c>
      <c r="AU255" s="190" t="s">
        <v>82</v>
      </c>
      <c r="AY255" s="18" t="s">
        <v>159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8" t="s">
        <v>80</v>
      </c>
      <c r="BK255" s="191">
        <f>ROUND(I255*H255,2)</f>
        <v>0</v>
      </c>
      <c r="BL255" s="18" t="s">
        <v>166</v>
      </c>
      <c r="BM255" s="190" t="s">
        <v>1200</v>
      </c>
    </row>
    <row r="256" spans="1:65" s="2" customFormat="1" ht="11.25">
      <c r="A256" s="35"/>
      <c r="B256" s="36"/>
      <c r="C256" s="37"/>
      <c r="D256" s="192" t="s">
        <v>168</v>
      </c>
      <c r="E256" s="37"/>
      <c r="F256" s="193" t="s">
        <v>799</v>
      </c>
      <c r="G256" s="37"/>
      <c r="H256" s="37"/>
      <c r="I256" s="194"/>
      <c r="J256" s="37"/>
      <c r="K256" s="37"/>
      <c r="L256" s="40"/>
      <c r="M256" s="195"/>
      <c r="N256" s="196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168</v>
      </c>
      <c r="AU256" s="18" t="s">
        <v>82</v>
      </c>
    </row>
    <row r="257" spans="1:65" s="2" customFormat="1" ht="16.5" customHeight="1">
      <c r="A257" s="35"/>
      <c r="B257" s="36"/>
      <c r="C257" s="231" t="s">
        <v>415</v>
      </c>
      <c r="D257" s="231" t="s">
        <v>253</v>
      </c>
      <c r="E257" s="232" t="s">
        <v>368</v>
      </c>
      <c r="F257" s="233" t="s">
        <v>800</v>
      </c>
      <c r="G257" s="234" t="s">
        <v>362</v>
      </c>
      <c r="H257" s="235">
        <v>1</v>
      </c>
      <c r="I257" s="236"/>
      <c r="J257" s="237">
        <f>ROUND(I257*H257,2)</f>
        <v>0</v>
      </c>
      <c r="K257" s="233" t="s">
        <v>19</v>
      </c>
      <c r="L257" s="238"/>
      <c r="M257" s="239" t="s">
        <v>19</v>
      </c>
      <c r="N257" s="240" t="s">
        <v>44</v>
      </c>
      <c r="O257" s="65"/>
      <c r="P257" s="188">
        <f>O257*H257</f>
        <v>0</v>
      </c>
      <c r="Q257" s="188">
        <v>2.347</v>
      </c>
      <c r="R257" s="188">
        <f>Q257*H257</f>
        <v>2.347</v>
      </c>
      <c r="S257" s="188">
        <v>0</v>
      </c>
      <c r="T257" s="189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0" t="s">
        <v>191</v>
      </c>
      <c r="AT257" s="190" t="s">
        <v>253</v>
      </c>
      <c r="AU257" s="190" t="s">
        <v>82</v>
      </c>
      <c r="AY257" s="18" t="s">
        <v>159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8" t="s">
        <v>80</v>
      </c>
      <c r="BK257" s="191">
        <f>ROUND(I257*H257,2)</f>
        <v>0</v>
      </c>
      <c r="BL257" s="18" t="s">
        <v>166</v>
      </c>
      <c r="BM257" s="190" t="s">
        <v>1201</v>
      </c>
    </row>
    <row r="258" spans="1:65" s="2" customFormat="1" ht="11.25">
      <c r="A258" s="35"/>
      <c r="B258" s="36"/>
      <c r="C258" s="37"/>
      <c r="D258" s="192" t="s">
        <v>168</v>
      </c>
      <c r="E258" s="37"/>
      <c r="F258" s="193" t="s">
        <v>800</v>
      </c>
      <c r="G258" s="37"/>
      <c r="H258" s="37"/>
      <c r="I258" s="194"/>
      <c r="J258" s="37"/>
      <c r="K258" s="37"/>
      <c r="L258" s="40"/>
      <c r="M258" s="195"/>
      <c r="N258" s="196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168</v>
      </c>
      <c r="AU258" s="18" t="s">
        <v>82</v>
      </c>
    </row>
    <row r="259" spans="1:65" s="2" customFormat="1" ht="16.5" customHeight="1">
      <c r="A259" s="35"/>
      <c r="B259" s="36"/>
      <c r="C259" s="231" t="s">
        <v>423</v>
      </c>
      <c r="D259" s="231" t="s">
        <v>253</v>
      </c>
      <c r="E259" s="232" t="s">
        <v>373</v>
      </c>
      <c r="F259" s="233" t="s">
        <v>802</v>
      </c>
      <c r="G259" s="234" t="s">
        <v>362</v>
      </c>
      <c r="H259" s="235">
        <v>1</v>
      </c>
      <c r="I259" s="236"/>
      <c r="J259" s="237">
        <f>ROUND(I259*H259,2)</f>
        <v>0</v>
      </c>
      <c r="K259" s="233" t="s">
        <v>19</v>
      </c>
      <c r="L259" s="238"/>
      <c r="M259" s="239" t="s">
        <v>19</v>
      </c>
      <c r="N259" s="240" t="s">
        <v>44</v>
      </c>
      <c r="O259" s="65"/>
      <c r="P259" s="188">
        <f>O259*H259</f>
        <v>0</v>
      </c>
      <c r="Q259" s="188">
        <v>2.37</v>
      </c>
      <c r="R259" s="188">
        <f>Q259*H259</f>
        <v>2.37</v>
      </c>
      <c r="S259" s="188">
        <v>0</v>
      </c>
      <c r="T259" s="189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0" t="s">
        <v>191</v>
      </c>
      <c r="AT259" s="190" t="s">
        <v>253</v>
      </c>
      <c r="AU259" s="190" t="s">
        <v>82</v>
      </c>
      <c r="AY259" s="18" t="s">
        <v>159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8" t="s">
        <v>80</v>
      </c>
      <c r="BK259" s="191">
        <f>ROUND(I259*H259,2)</f>
        <v>0</v>
      </c>
      <c r="BL259" s="18" t="s">
        <v>166</v>
      </c>
      <c r="BM259" s="190" t="s">
        <v>1202</v>
      </c>
    </row>
    <row r="260" spans="1:65" s="2" customFormat="1" ht="11.25">
      <c r="A260" s="35"/>
      <c r="B260" s="36"/>
      <c r="C260" s="37"/>
      <c r="D260" s="192" t="s">
        <v>168</v>
      </c>
      <c r="E260" s="37"/>
      <c r="F260" s="193" t="s">
        <v>802</v>
      </c>
      <c r="G260" s="37"/>
      <c r="H260" s="37"/>
      <c r="I260" s="194"/>
      <c r="J260" s="37"/>
      <c r="K260" s="37"/>
      <c r="L260" s="40"/>
      <c r="M260" s="195"/>
      <c r="N260" s="196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168</v>
      </c>
      <c r="AU260" s="18" t="s">
        <v>82</v>
      </c>
    </row>
    <row r="261" spans="1:65" s="2" customFormat="1" ht="24.2" customHeight="1">
      <c r="A261" s="35"/>
      <c r="B261" s="36"/>
      <c r="C261" s="179" t="s">
        <v>436</v>
      </c>
      <c r="D261" s="179" t="s">
        <v>161</v>
      </c>
      <c r="E261" s="180" t="s">
        <v>804</v>
      </c>
      <c r="F261" s="181" t="s">
        <v>805</v>
      </c>
      <c r="G261" s="182" t="s">
        <v>164</v>
      </c>
      <c r="H261" s="183">
        <v>6</v>
      </c>
      <c r="I261" s="184"/>
      <c r="J261" s="185">
        <f>ROUND(I261*H261,2)</f>
        <v>0</v>
      </c>
      <c r="K261" s="181" t="s">
        <v>165</v>
      </c>
      <c r="L261" s="40"/>
      <c r="M261" s="186" t="s">
        <v>19</v>
      </c>
      <c r="N261" s="187" t="s">
        <v>44</v>
      </c>
      <c r="O261" s="65"/>
      <c r="P261" s="188">
        <f>O261*H261</f>
        <v>0</v>
      </c>
      <c r="Q261" s="188">
        <v>0</v>
      </c>
      <c r="R261" s="188">
        <f>Q261*H261</f>
        <v>0</v>
      </c>
      <c r="S261" s="188">
        <v>0</v>
      </c>
      <c r="T261" s="18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0" t="s">
        <v>166</v>
      </c>
      <c r="AT261" s="190" t="s">
        <v>161</v>
      </c>
      <c r="AU261" s="190" t="s">
        <v>82</v>
      </c>
      <c r="AY261" s="18" t="s">
        <v>159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8" t="s">
        <v>80</v>
      </c>
      <c r="BK261" s="191">
        <f>ROUND(I261*H261,2)</f>
        <v>0</v>
      </c>
      <c r="BL261" s="18" t="s">
        <v>166</v>
      </c>
      <c r="BM261" s="190" t="s">
        <v>1203</v>
      </c>
    </row>
    <row r="262" spans="1:65" s="2" customFormat="1" ht="19.5">
      <c r="A262" s="35"/>
      <c r="B262" s="36"/>
      <c r="C262" s="37"/>
      <c r="D262" s="192" t="s">
        <v>168</v>
      </c>
      <c r="E262" s="37"/>
      <c r="F262" s="193" t="s">
        <v>807</v>
      </c>
      <c r="G262" s="37"/>
      <c r="H262" s="37"/>
      <c r="I262" s="194"/>
      <c r="J262" s="37"/>
      <c r="K262" s="37"/>
      <c r="L262" s="40"/>
      <c r="M262" s="195"/>
      <c r="N262" s="196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168</v>
      </c>
      <c r="AU262" s="18" t="s">
        <v>82</v>
      </c>
    </row>
    <row r="263" spans="1:65" s="2" customFormat="1" ht="11.25">
      <c r="A263" s="35"/>
      <c r="B263" s="36"/>
      <c r="C263" s="37"/>
      <c r="D263" s="197" t="s">
        <v>170</v>
      </c>
      <c r="E263" s="37"/>
      <c r="F263" s="198" t="s">
        <v>808</v>
      </c>
      <c r="G263" s="37"/>
      <c r="H263" s="37"/>
      <c r="I263" s="194"/>
      <c r="J263" s="37"/>
      <c r="K263" s="37"/>
      <c r="L263" s="40"/>
      <c r="M263" s="195"/>
      <c r="N263" s="196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170</v>
      </c>
      <c r="AU263" s="18" t="s">
        <v>82</v>
      </c>
    </row>
    <row r="264" spans="1:65" s="13" customFormat="1" ht="11.25">
      <c r="B264" s="199"/>
      <c r="C264" s="200"/>
      <c r="D264" s="192" t="s">
        <v>172</v>
      </c>
      <c r="E264" s="201" t="s">
        <v>19</v>
      </c>
      <c r="F264" s="202" t="s">
        <v>809</v>
      </c>
      <c r="G264" s="200"/>
      <c r="H264" s="201" t="s">
        <v>19</v>
      </c>
      <c r="I264" s="203"/>
      <c r="J264" s="200"/>
      <c r="K264" s="200"/>
      <c r="L264" s="204"/>
      <c r="M264" s="205"/>
      <c r="N264" s="206"/>
      <c r="O264" s="206"/>
      <c r="P264" s="206"/>
      <c r="Q264" s="206"/>
      <c r="R264" s="206"/>
      <c r="S264" s="206"/>
      <c r="T264" s="207"/>
      <c r="AT264" s="208" t="s">
        <v>172</v>
      </c>
      <c r="AU264" s="208" t="s">
        <v>82</v>
      </c>
      <c r="AV264" s="13" t="s">
        <v>80</v>
      </c>
      <c r="AW264" s="13" t="s">
        <v>35</v>
      </c>
      <c r="AX264" s="13" t="s">
        <v>73</v>
      </c>
      <c r="AY264" s="208" t="s">
        <v>159</v>
      </c>
    </row>
    <row r="265" spans="1:65" s="14" customFormat="1" ht="11.25">
      <c r="B265" s="209"/>
      <c r="C265" s="210"/>
      <c r="D265" s="192" t="s">
        <v>172</v>
      </c>
      <c r="E265" s="211" t="s">
        <v>19</v>
      </c>
      <c r="F265" s="212" t="s">
        <v>208</v>
      </c>
      <c r="G265" s="210"/>
      <c r="H265" s="213">
        <v>6</v>
      </c>
      <c r="I265" s="214"/>
      <c r="J265" s="210"/>
      <c r="K265" s="210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172</v>
      </c>
      <c r="AU265" s="219" t="s">
        <v>82</v>
      </c>
      <c r="AV265" s="14" t="s">
        <v>82</v>
      </c>
      <c r="AW265" s="14" t="s">
        <v>35</v>
      </c>
      <c r="AX265" s="14" t="s">
        <v>73</v>
      </c>
      <c r="AY265" s="219" t="s">
        <v>159</v>
      </c>
    </row>
    <row r="266" spans="1:65" s="15" customFormat="1" ht="11.25">
      <c r="B266" s="220"/>
      <c r="C266" s="221"/>
      <c r="D266" s="192" t="s">
        <v>172</v>
      </c>
      <c r="E266" s="222" t="s">
        <v>19</v>
      </c>
      <c r="F266" s="223" t="s">
        <v>175</v>
      </c>
      <c r="G266" s="221"/>
      <c r="H266" s="224">
        <v>6</v>
      </c>
      <c r="I266" s="225"/>
      <c r="J266" s="221"/>
      <c r="K266" s="221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172</v>
      </c>
      <c r="AU266" s="230" t="s">
        <v>82</v>
      </c>
      <c r="AV266" s="15" t="s">
        <v>166</v>
      </c>
      <c r="AW266" s="15" t="s">
        <v>35</v>
      </c>
      <c r="AX266" s="15" t="s">
        <v>80</v>
      </c>
      <c r="AY266" s="230" t="s">
        <v>159</v>
      </c>
    </row>
    <row r="267" spans="1:65" s="2" customFormat="1" ht="16.5" customHeight="1">
      <c r="A267" s="35"/>
      <c r="B267" s="36"/>
      <c r="C267" s="231" t="s">
        <v>444</v>
      </c>
      <c r="D267" s="231" t="s">
        <v>253</v>
      </c>
      <c r="E267" s="232" t="s">
        <v>810</v>
      </c>
      <c r="F267" s="233" t="s">
        <v>811</v>
      </c>
      <c r="G267" s="234" t="s">
        <v>164</v>
      </c>
      <c r="H267" s="235">
        <v>6</v>
      </c>
      <c r="I267" s="236"/>
      <c r="J267" s="237">
        <f>ROUND(I267*H267,2)</f>
        <v>0</v>
      </c>
      <c r="K267" s="233" t="s">
        <v>165</v>
      </c>
      <c r="L267" s="238"/>
      <c r="M267" s="239" t="s">
        <v>19</v>
      </c>
      <c r="N267" s="240" t="s">
        <v>44</v>
      </c>
      <c r="O267" s="65"/>
      <c r="P267" s="188">
        <f>O267*H267</f>
        <v>0</v>
      </c>
      <c r="Q267" s="188">
        <v>3.7000000000000002E-3</v>
      </c>
      <c r="R267" s="188">
        <f>Q267*H267</f>
        <v>2.2200000000000001E-2</v>
      </c>
      <c r="S267" s="188">
        <v>0</v>
      </c>
      <c r="T267" s="189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0" t="s">
        <v>191</v>
      </c>
      <c r="AT267" s="190" t="s">
        <v>253</v>
      </c>
      <c r="AU267" s="190" t="s">
        <v>82</v>
      </c>
      <c r="AY267" s="18" t="s">
        <v>159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8" t="s">
        <v>80</v>
      </c>
      <c r="BK267" s="191">
        <f>ROUND(I267*H267,2)</f>
        <v>0</v>
      </c>
      <c r="BL267" s="18" t="s">
        <v>166</v>
      </c>
      <c r="BM267" s="190" t="s">
        <v>1204</v>
      </c>
    </row>
    <row r="268" spans="1:65" s="2" customFormat="1" ht="11.25">
      <c r="A268" s="35"/>
      <c r="B268" s="36"/>
      <c r="C268" s="37"/>
      <c r="D268" s="192" t="s">
        <v>168</v>
      </c>
      <c r="E268" s="37"/>
      <c r="F268" s="193" t="s">
        <v>811</v>
      </c>
      <c r="G268" s="37"/>
      <c r="H268" s="37"/>
      <c r="I268" s="194"/>
      <c r="J268" s="37"/>
      <c r="K268" s="37"/>
      <c r="L268" s="40"/>
      <c r="M268" s="195"/>
      <c r="N268" s="196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168</v>
      </c>
      <c r="AU268" s="18" t="s">
        <v>82</v>
      </c>
    </row>
    <row r="269" spans="1:65" s="14" customFormat="1" ht="11.25">
      <c r="B269" s="209"/>
      <c r="C269" s="210"/>
      <c r="D269" s="192" t="s">
        <v>172</v>
      </c>
      <c r="E269" s="210"/>
      <c r="F269" s="212" t="s">
        <v>813</v>
      </c>
      <c r="G269" s="210"/>
      <c r="H269" s="213">
        <v>6</v>
      </c>
      <c r="I269" s="214"/>
      <c r="J269" s="210"/>
      <c r="K269" s="210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172</v>
      </c>
      <c r="AU269" s="219" t="s">
        <v>82</v>
      </c>
      <c r="AV269" s="14" t="s">
        <v>82</v>
      </c>
      <c r="AW269" s="14" t="s">
        <v>4</v>
      </c>
      <c r="AX269" s="14" t="s">
        <v>80</v>
      </c>
      <c r="AY269" s="219" t="s">
        <v>159</v>
      </c>
    </row>
    <row r="270" spans="1:65" s="2" customFormat="1" ht="21.75" customHeight="1">
      <c r="A270" s="35"/>
      <c r="B270" s="36"/>
      <c r="C270" s="179" t="s">
        <v>448</v>
      </c>
      <c r="D270" s="179" t="s">
        <v>161</v>
      </c>
      <c r="E270" s="180" t="s">
        <v>814</v>
      </c>
      <c r="F270" s="181" t="s">
        <v>815</v>
      </c>
      <c r="G270" s="182" t="s">
        <v>164</v>
      </c>
      <c r="H270" s="183">
        <v>18</v>
      </c>
      <c r="I270" s="184"/>
      <c r="J270" s="185">
        <f>ROUND(I270*H270,2)</f>
        <v>0</v>
      </c>
      <c r="K270" s="181" t="s">
        <v>165</v>
      </c>
      <c r="L270" s="40"/>
      <c r="M270" s="186" t="s">
        <v>19</v>
      </c>
      <c r="N270" s="187" t="s">
        <v>44</v>
      </c>
      <c r="O270" s="65"/>
      <c r="P270" s="188">
        <f>O270*H270</f>
        <v>0</v>
      </c>
      <c r="Q270" s="188">
        <v>1.07E-3</v>
      </c>
      <c r="R270" s="188">
        <f>Q270*H270</f>
        <v>1.9259999999999999E-2</v>
      </c>
      <c r="S270" s="188">
        <v>0</v>
      </c>
      <c r="T270" s="189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0" t="s">
        <v>166</v>
      </c>
      <c r="AT270" s="190" t="s">
        <v>161</v>
      </c>
      <c r="AU270" s="190" t="s">
        <v>82</v>
      </c>
      <c r="AY270" s="18" t="s">
        <v>159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8" t="s">
        <v>80</v>
      </c>
      <c r="BK270" s="191">
        <f>ROUND(I270*H270,2)</f>
        <v>0</v>
      </c>
      <c r="BL270" s="18" t="s">
        <v>166</v>
      </c>
      <c r="BM270" s="190" t="s">
        <v>1205</v>
      </c>
    </row>
    <row r="271" spans="1:65" s="2" customFormat="1" ht="11.25">
      <c r="A271" s="35"/>
      <c r="B271" s="36"/>
      <c r="C271" s="37"/>
      <c r="D271" s="192" t="s">
        <v>168</v>
      </c>
      <c r="E271" s="37"/>
      <c r="F271" s="193" t="s">
        <v>817</v>
      </c>
      <c r="G271" s="37"/>
      <c r="H271" s="37"/>
      <c r="I271" s="194"/>
      <c r="J271" s="37"/>
      <c r="K271" s="37"/>
      <c r="L271" s="40"/>
      <c r="M271" s="195"/>
      <c r="N271" s="196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168</v>
      </c>
      <c r="AU271" s="18" t="s">
        <v>82</v>
      </c>
    </row>
    <row r="272" spans="1:65" s="2" customFormat="1" ht="11.25">
      <c r="A272" s="35"/>
      <c r="B272" s="36"/>
      <c r="C272" s="37"/>
      <c r="D272" s="197" t="s">
        <v>170</v>
      </c>
      <c r="E272" s="37"/>
      <c r="F272" s="198" t="s">
        <v>818</v>
      </c>
      <c r="G272" s="37"/>
      <c r="H272" s="37"/>
      <c r="I272" s="194"/>
      <c r="J272" s="37"/>
      <c r="K272" s="37"/>
      <c r="L272" s="40"/>
      <c r="M272" s="195"/>
      <c r="N272" s="196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170</v>
      </c>
      <c r="AU272" s="18" t="s">
        <v>82</v>
      </c>
    </row>
    <row r="273" spans="1:65" s="13" customFormat="1" ht="22.5">
      <c r="B273" s="199"/>
      <c r="C273" s="200"/>
      <c r="D273" s="192" t="s">
        <v>172</v>
      </c>
      <c r="E273" s="201" t="s">
        <v>19</v>
      </c>
      <c r="F273" s="202" t="s">
        <v>819</v>
      </c>
      <c r="G273" s="200"/>
      <c r="H273" s="201" t="s">
        <v>19</v>
      </c>
      <c r="I273" s="203"/>
      <c r="J273" s="200"/>
      <c r="K273" s="200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172</v>
      </c>
      <c r="AU273" s="208" t="s">
        <v>82</v>
      </c>
      <c r="AV273" s="13" t="s">
        <v>80</v>
      </c>
      <c r="AW273" s="13" t="s">
        <v>35</v>
      </c>
      <c r="AX273" s="13" t="s">
        <v>73</v>
      </c>
      <c r="AY273" s="208" t="s">
        <v>159</v>
      </c>
    </row>
    <row r="274" spans="1:65" s="14" customFormat="1" ht="11.25">
      <c r="B274" s="209"/>
      <c r="C274" s="210"/>
      <c r="D274" s="192" t="s">
        <v>172</v>
      </c>
      <c r="E274" s="211" t="s">
        <v>19</v>
      </c>
      <c r="F274" s="212" t="s">
        <v>820</v>
      </c>
      <c r="G274" s="210"/>
      <c r="H274" s="213">
        <v>18</v>
      </c>
      <c r="I274" s="214"/>
      <c r="J274" s="210"/>
      <c r="K274" s="210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172</v>
      </c>
      <c r="AU274" s="219" t="s">
        <v>82</v>
      </c>
      <c r="AV274" s="14" t="s">
        <v>82</v>
      </c>
      <c r="AW274" s="14" t="s">
        <v>35</v>
      </c>
      <c r="AX274" s="14" t="s">
        <v>73</v>
      </c>
      <c r="AY274" s="219" t="s">
        <v>159</v>
      </c>
    </row>
    <row r="275" spans="1:65" s="15" customFormat="1" ht="11.25">
      <c r="B275" s="220"/>
      <c r="C275" s="221"/>
      <c r="D275" s="192" t="s">
        <v>172</v>
      </c>
      <c r="E275" s="222" t="s">
        <v>19</v>
      </c>
      <c r="F275" s="223" t="s">
        <v>175</v>
      </c>
      <c r="G275" s="221"/>
      <c r="H275" s="224">
        <v>18</v>
      </c>
      <c r="I275" s="225"/>
      <c r="J275" s="221"/>
      <c r="K275" s="221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172</v>
      </c>
      <c r="AU275" s="230" t="s">
        <v>82</v>
      </c>
      <c r="AV275" s="15" t="s">
        <v>166</v>
      </c>
      <c r="AW275" s="15" t="s">
        <v>35</v>
      </c>
      <c r="AX275" s="15" t="s">
        <v>80</v>
      </c>
      <c r="AY275" s="230" t="s">
        <v>159</v>
      </c>
    </row>
    <row r="276" spans="1:65" s="12" customFormat="1" ht="22.9" customHeight="1">
      <c r="B276" s="163"/>
      <c r="C276" s="164"/>
      <c r="D276" s="165" t="s">
        <v>72</v>
      </c>
      <c r="E276" s="177" t="s">
        <v>166</v>
      </c>
      <c r="F276" s="177" t="s">
        <v>381</v>
      </c>
      <c r="G276" s="164"/>
      <c r="H276" s="164"/>
      <c r="I276" s="167"/>
      <c r="J276" s="178">
        <f>BK276</f>
        <v>0</v>
      </c>
      <c r="K276" s="164"/>
      <c r="L276" s="169"/>
      <c r="M276" s="170"/>
      <c r="N276" s="171"/>
      <c r="O276" s="171"/>
      <c r="P276" s="172">
        <f>SUM(P277:P305)</f>
        <v>0</v>
      </c>
      <c r="Q276" s="171"/>
      <c r="R276" s="172">
        <f>SUM(R277:R305)</f>
        <v>46.488269510000002</v>
      </c>
      <c r="S276" s="171"/>
      <c r="T276" s="173">
        <f>SUM(T277:T305)</f>
        <v>0</v>
      </c>
      <c r="AR276" s="174" t="s">
        <v>80</v>
      </c>
      <c r="AT276" s="175" t="s">
        <v>72</v>
      </c>
      <c r="AU276" s="175" t="s">
        <v>80</v>
      </c>
      <c r="AY276" s="174" t="s">
        <v>159</v>
      </c>
      <c r="BK276" s="176">
        <f>SUM(BK277:BK305)</f>
        <v>0</v>
      </c>
    </row>
    <row r="277" spans="1:65" s="2" customFormat="1" ht="24.2" customHeight="1">
      <c r="A277" s="35"/>
      <c r="B277" s="36"/>
      <c r="C277" s="179" t="s">
        <v>456</v>
      </c>
      <c r="D277" s="179" t="s">
        <v>161</v>
      </c>
      <c r="E277" s="180" t="s">
        <v>383</v>
      </c>
      <c r="F277" s="181" t="s">
        <v>384</v>
      </c>
      <c r="G277" s="182" t="s">
        <v>202</v>
      </c>
      <c r="H277" s="183">
        <v>30.132000000000001</v>
      </c>
      <c r="I277" s="184"/>
      <c r="J277" s="185">
        <f>ROUND(I277*H277,2)</f>
        <v>0</v>
      </c>
      <c r="K277" s="181" t="s">
        <v>165</v>
      </c>
      <c r="L277" s="40"/>
      <c r="M277" s="186" t="s">
        <v>19</v>
      </c>
      <c r="N277" s="187" t="s">
        <v>44</v>
      </c>
      <c r="O277" s="65"/>
      <c r="P277" s="188">
        <f>O277*H277</f>
        <v>0</v>
      </c>
      <c r="Q277" s="188">
        <v>0.22797999999999999</v>
      </c>
      <c r="R277" s="188">
        <f>Q277*H277</f>
        <v>6.8694933599999999</v>
      </c>
      <c r="S277" s="188">
        <v>0</v>
      </c>
      <c r="T277" s="189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0" t="s">
        <v>166</v>
      </c>
      <c r="AT277" s="190" t="s">
        <v>161</v>
      </c>
      <c r="AU277" s="190" t="s">
        <v>82</v>
      </c>
      <c r="AY277" s="18" t="s">
        <v>159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8" t="s">
        <v>80</v>
      </c>
      <c r="BK277" s="191">
        <f>ROUND(I277*H277,2)</f>
        <v>0</v>
      </c>
      <c r="BL277" s="18" t="s">
        <v>166</v>
      </c>
      <c r="BM277" s="190" t="s">
        <v>1206</v>
      </c>
    </row>
    <row r="278" spans="1:65" s="2" customFormat="1" ht="19.5">
      <c r="A278" s="35"/>
      <c r="B278" s="36"/>
      <c r="C278" s="37"/>
      <c r="D278" s="192" t="s">
        <v>168</v>
      </c>
      <c r="E278" s="37"/>
      <c r="F278" s="193" t="s">
        <v>386</v>
      </c>
      <c r="G278" s="37"/>
      <c r="H278" s="37"/>
      <c r="I278" s="194"/>
      <c r="J278" s="37"/>
      <c r="K278" s="37"/>
      <c r="L278" s="40"/>
      <c r="M278" s="195"/>
      <c r="N278" s="196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168</v>
      </c>
      <c r="AU278" s="18" t="s">
        <v>82</v>
      </c>
    </row>
    <row r="279" spans="1:65" s="2" customFormat="1" ht="11.25">
      <c r="A279" s="35"/>
      <c r="B279" s="36"/>
      <c r="C279" s="37"/>
      <c r="D279" s="197" t="s">
        <v>170</v>
      </c>
      <c r="E279" s="37"/>
      <c r="F279" s="198" t="s">
        <v>387</v>
      </c>
      <c r="G279" s="37"/>
      <c r="H279" s="37"/>
      <c r="I279" s="194"/>
      <c r="J279" s="37"/>
      <c r="K279" s="37"/>
      <c r="L279" s="40"/>
      <c r="M279" s="195"/>
      <c r="N279" s="196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170</v>
      </c>
      <c r="AU279" s="18" t="s">
        <v>82</v>
      </c>
    </row>
    <row r="280" spans="1:65" s="13" customFormat="1" ht="11.25">
      <c r="B280" s="199"/>
      <c r="C280" s="200"/>
      <c r="D280" s="192" t="s">
        <v>172</v>
      </c>
      <c r="E280" s="201" t="s">
        <v>19</v>
      </c>
      <c r="F280" s="202" t="s">
        <v>388</v>
      </c>
      <c r="G280" s="200"/>
      <c r="H280" s="201" t="s">
        <v>19</v>
      </c>
      <c r="I280" s="203"/>
      <c r="J280" s="200"/>
      <c r="K280" s="200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172</v>
      </c>
      <c r="AU280" s="208" t="s">
        <v>82</v>
      </c>
      <c r="AV280" s="13" t="s">
        <v>80</v>
      </c>
      <c r="AW280" s="13" t="s">
        <v>35</v>
      </c>
      <c r="AX280" s="13" t="s">
        <v>73</v>
      </c>
      <c r="AY280" s="208" t="s">
        <v>159</v>
      </c>
    </row>
    <row r="281" spans="1:65" s="14" customFormat="1" ht="11.25">
      <c r="B281" s="209"/>
      <c r="C281" s="210"/>
      <c r="D281" s="192" t="s">
        <v>172</v>
      </c>
      <c r="E281" s="211" t="s">
        <v>19</v>
      </c>
      <c r="F281" s="212" t="s">
        <v>1179</v>
      </c>
      <c r="G281" s="210"/>
      <c r="H281" s="213">
        <v>30.132000000000001</v>
      </c>
      <c r="I281" s="214"/>
      <c r="J281" s="210"/>
      <c r="K281" s="210"/>
      <c r="L281" s="215"/>
      <c r="M281" s="216"/>
      <c r="N281" s="217"/>
      <c r="O281" s="217"/>
      <c r="P281" s="217"/>
      <c r="Q281" s="217"/>
      <c r="R281" s="217"/>
      <c r="S281" s="217"/>
      <c r="T281" s="218"/>
      <c r="AT281" s="219" t="s">
        <v>172</v>
      </c>
      <c r="AU281" s="219" t="s">
        <v>82</v>
      </c>
      <c r="AV281" s="14" t="s">
        <v>82</v>
      </c>
      <c r="AW281" s="14" t="s">
        <v>35</v>
      </c>
      <c r="AX281" s="14" t="s">
        <v>73</v>
      </c>
      <c r="AY281" s="219" t="s">
        <v>159</v>
      </c>
    </row>
    <row r="282" spans="1:65" s="15" customFormat="1" ht="11.25">
      <c r="B282" s="220"/>
      <c r="C282" s="221"/>
      <c r="D282" s="192" t="s">
        <v>172</v>
      </c>
      <c r="E282" s="222" t="s">
        <v>19</v>
      </c>
      <c r="F282" s="223" t="s">
        <v>175</v>
      </c>
      <c r="G282" s="221"/>
      <c r="H282" s="224">
        <v>30.132000000000001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172</v>
      </c>
      <c r="AU282" s="230" t="s">
        <v>82</v>
      </c>
      <c r="AV282" s="15" t="s">
        <v>166</v>
      </c>
      <c r="AW282" s="15" t="s">
        <v>35</v>
      </c>
      <c r="AX282" s="15" t="s">
        <v>80</v>
      </c>
      <c r="AY282" s="230" t="s">
        <v>159</v>
      </c>
    </row>
    <row r="283" spans="1:65" s="2" customFormat="1" ht="24.2" customHeight="1">
      <c r="A283" s="35"/>
      <c r="B283" s="36"/>
      <c r="C283" s="179" t="s">
        <v>463</v>
      </c>
      <c r="D283" s="179" t="s">
        <v>161</v>
      </c>
      <c r="E283" s="180" t="s">
        <v>391</v>
      </c>
      <c r="F283" s="181" t="s">
        <v>392</v>
      </c>
      <c r="G283" s="182" t="s">
        <v>202</v>
      </c>
      <c r="H283" s="183">
        <v>39.950000000000003</v>
      </c>
      <c r="I283" s="184"/>
      <c r="J283" s="185">
        <f>ROUND(I283*H283,2)</f>
        <v>0</v>
      </c>
      <c r="K283" s="181" t="s">
        <v>165</v>
      </c>
      <c r="L283" s="40"/>
      <c r="M283" s="186" t="s">
        <v>19</v>
      </c>
      <c r="N283" s="187" t="s">
        <v>44</v>
      </c>
      <c r="O283" s="65"/>
      <c r="P283" s="188">
        <f>O283*H283</f>
        <v>0</v>
      </c>
      <c r="Q283" s="188">
        <v>0.37175000000000002</v>
      </c>
      <c r="R283" s="188">
        <f>Q283*H283</f>
        <v>14.851412500000002</v>
      </c>
      <c r="S283" s="188">
        <v>0</v>
      </c>
      <c r="T283" s="18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0" t="s">
        <v>166</v>
      </c>
      <c r="AT283" s="190" t="s">
        <v>161</v>
      </c>
      <c r="AU283" s="190" t="s">
        <v>82</v>
      </c>
      <c r="AY283" s="18" t="s">
        <v>159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8" t="s">
        <v>80</v>
      </c>
      <c r="BK283" s="191">
        <f>ROUND(I283*H283,2)</f>
        <v>0</v>
      </c>
      <c r="BL283" s="18" t="s">
        <v>166</v>
      </c>
      <c r="BM283" s="190" t="s">
        <v>1207</v>
      </c>
    </row>
    <row r="284" spans="1:65" s="2" customFormat="1" ht="19.5">
      <c r="A284" s="35"/>
      <c r="B284" s="36"/>
      <c r="C284" s="37"/>
      <c r="D284" s="192" t="s">
        <v>168</v>
      </c>
      <c r="E284" s="37"/>
      <c r="F284" s="193" t="s">
        <v>394</v>
      </c>
      <c r="G284" s="37"/>
      <c r="H284" s="37"/>
      <c r="I284" s="194"/>
      <c r="J284" s="37"/>
      <c r="K284" s="37"/>
      <c r="L284" s="40"/>
      <c r="M284" s="195"/>
      <c r="N284" s="196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168</v>
      </c>
      <c r="AU284" s="18" t="s">
        <v>82</v>
      </c>
    </row>
    <row r="285" spans="1:65" s="2" customFormat="1" ht="11.25">
      <c r="A285" s="35"/>
      <c r="B285" s="36"/>
      <c r="C285" s="37"/>
      <c r="D285" s="197" t="s">
        <v>170</v>
      </c>
      <c r="E285" s="37"/>
      <c r="F285" s="198" t="s">
        <v>395</v>
      </c>
      <c r="G285" s="37"/>
      <c r="H285" s="37"/>
      <c r="I285" s="194"/>
      <c r="J285" s="37"/>
      <c r="K285" s="37"/>
      <c r="L285" s="40"/>
      <c r="M285" s="195"/>
      <c r="N285" s="196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170</v>
      </c>
      <c r="AU285" s="18" t="s">
        <v>82</v>
      </c>
    </row>
    <row r="286" spans="1:65" s="13" customFormat="1" ht="22.5">
      <c r="B286" s="199"/>
      <c r="C286" s="200"/>
      <c r="D286" s="192" t="s">
        <v>172</v>
      </c>
      <c r="E286" s="201" t="s">
        <v>19</v>
      </c>
      <c r="F286" s="202" t="s">
        <v>396</v>
      </c>
      <c r="G286" s="200"/>
      <c r="H286" s="201" t="s">
        <v>19</v>
      </c>
      <c r="I286" s="203"/>
      <c r="J286" s="200"/>
      <c r="K286" s="200"/>
      <c r="L286" s="204"/>
      <c r="M286" s="205"/>
      <c r="N286" s="206"/>
      <c r="O286" s="206"/>
      <c r="P286" s="206"/>
      <c r="Q286" s="206"/>
      <c r="R286" s="206"/>
      <c r="S286" s="206"/>
      <c r="T286" s="207"/>
      <c r="AT286" s="208" t="s">
        <v>172</v>
      </c>
      <c r="AU286" s="208" t="s">
        <v>82</v>
      </c>
      <c r="AV286" s="13" t="s">
        <v>80</v>
      </c>
      <c r="AW286" s="13" t="s">
        <v>35</v>
      </c>
      <c r="AX286" s="13" t="s">
        <v>73</v>
      </c>
      <c r="AY286" s="208" t="s">
        <v>159</v>
      </c>
    </row>
    <row r="287" spans="1:65" s="14" customFormat="1" ht="11.25">
      <c r="B287" s="209"/>
      <c r="C287" s="210"/>
      <c r="D287" s="192" t="s">
        <v>172</v>
      </c>
      <c r="E287" s="211" t="s">
        <v>19</v>
      </c>
      <c r="F287" s="212" t="s">
        <v>1208</v>
      </c>
      <c r="G287" s="210"/>
      <c r="H287" s="213">
        <v>20.14</v>
      </c>
      <c r="I287" s="214"/>
      <c r="J287" s="210"/>
      <c r="K287" s="210"/>
      <c r="L287" s="215"/>
      <c r="M287" s="216"/>
      <c r="N287" s="217"/>
      <c r="O287" s="217"/>
      <c r="P287" s="217"/>
      <c r="Q287" s="217"/>
      <c r="R287" s="217"/>
      <c r="S287" s="217"/>
      <c r="T287" s="218"/>
      <c r="AT287" s="219" t="s">
        <v>172</v>
      </c>
      <c r="AU287" s="219" t="s">
        <v>82</v>
      </c>
      <c r="AV287" s="14" t="s">
        <v>82</v>
      </c>
      <c r="AW287" s="14" t="s">
        <v>35</v>
      </c>
      <c r="AX287" s="14" t="s">
        <v>73</v>
      </c>
      <c r="AY287" s="219" t="s">
        <v>159</v>
      </c>
    </row>
    <row r="288" spans="1:65" s="14" customFormat="1" ht="11.25">
      <c r="B288" s="209"/>
      <c r="C288" s="210"/>
      <c r="D288" s="192" t="s">
        <v>172</v>
      </c>
      <c r="E288" s="211" t="s">
        <v>19</v>
      </c>
      <c r="F288" s="212" t="s">
        <v>1209</v>
      </c>
      <c r="G288" s="210"/>
      <c r="H288" s="213">
        <v>19.809999999999999</v>
      </c>
      <c r="I288" s="214"/>
      <c r="J288" s="210"/>
      <c r="K288" s="210"/>
      <c r="L288" s="215"/>
      <c r="M288" s="216"/>
      <c r="N288" s="217"/>
      <c r="O288" s="217"/>
      <c r="P288" s="217"/>
      <c r="Q288" s="217"/>
      <c r="R288" s="217"/>
      <c r="S288" s="217"/>
      <c r="T288" s="218"/>
      <c r="AT288" s="219" t="s">
        <v>172</v>
      </c>
      <c r="AU288" s="219" t="s">
        <v>82</v>
      </c>
      <c r="AV288" s="14" t="s">
        <v>82</v>
      </c>
      <c r="AW288" s="14" t="s">
        <v>35</v>
      </c>
      <c r="AX288" s="14" t="s">
        <v>73</v>
      </c>
      <c r="AY288" s="219" t="s">
        <v>159</v>
      </c>
    </row>
    <row r="289" spans="1:65" s="15" customFormat="1" ht="11.25">
      <c r="B289" s="220"/>
      <c r="C289" s="221"/>
      <c r="D289" s="192" t="s">
        <v>172</v>
      </c>
      <c r="E289" s="222" t="s">
        <v>19</v>
      </c>
      <c r="F289" s="223" t="s">
        <v>175</v>
      </c>
      <c r="G289" s="221"/>
      <c r="H289" s="224">
        <v>39.950000000000003</v>
      </c>
      <c r="I289" s="225"/>
      <c r="J289" s="221"/>
      <c r="K289" s="221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172</v>
      </c>
      <c r="AU289" s="230" t="s">
        <v>82</v>
      </c>
      <c r="AV289" s="15" t="s">
        <v>166</v>
      </c>
      <c r="AW289" s="15" t="s">
        <v>35</v>
      </c>
      <c r="AX289" s="15" t="s">
        <v>80</v>
      </c>
      <c r="AY289" s="230" t="s">
        <v>159</v>
      </c>
    </row>
    <row r="290" spans="1:65" s="2" customFormat="1" ht="24.2" customHeight="1">
      <c r="A290" s="35"/>
      <c r="B290" s="36"/>
      <c r="C290" s="179" t="s">
        <v>468</v>
      </c>
      <c r="D290" s="179" t="s">
        <v>161</v>
      </c>
      <c r="E290" s="180" t="s">
        <v>1040</v>
      </c>
      <c r="F290" s="181" t="s">
        <v>1041</v>
      </c>
      <c r="G290" s="182" t="s">
        <v>211</v>
      </c>
      <c r="H290" s="183">
        <v>1.5209999999999999</v>
      </c>
      <c r="I290" s="184"/>
      <c r="J290" s="185">
        <f>ROUND(I290*H290,2)</f>
        <v>0</v>
      </c>
      <c r="K290" s="181" t="s">
        <v>165</v>
      </c>
      <c r="L290" s="40"/>
      <c r="M290" s="186" t="s">
        <v>19</v>
      </c>
      <c r="N290" s="187" t="s">
        <v>44</v>
      </c>
      <c r="O290" s="65"/>
      <c r="P290" s="188">
        <f>O290*H290</f>
        <v>0</v>
      </c>
      <c r="Q290" s="188">
        <v>2.16</v>
      </c>
      <c r="R290" s="188">
        <f>Q290*H290</f>
        <v>3.2853599999999998</v>
      </c>
      <c r="S290" s="188">
        <v>0</v>
      </c>
      <c r="T290" s="189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90" t="s">
        <v>166</v>
      </c>
      <c r="AT290" s="190" t="s">
        <v>161</v>
      </c>
      <c r="AU290" s="190" t="s">
        <v>82</v>
      </c>
      <c r="AY290" s="18" t="s">
        <v>159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8" t="s">
        <v>80</v>
      </c>
      <c r="BK290" s="191">
        <f>ROUND(I290*H290,2)</f>
        <v>0</v>
      </c>
      <c r="BL290" s="18" t="s">
        <v>166</v>
      </c>
      <c r="BM290" s="190" t="s">
        <v>1210</v>
      </c>
    </row>
    <row r="291" spans="1:65" s="2" customFormat="1" ht="19.5">
      <c r="A291" s="35"/>
      <c r="B291" s="36"/>
      <c r="C291" s="37"/>
      <c r="D291" s="192" t="s">
        <v>168</v>
      </c>
      <c r="E291" s="37"/>
      <c r="F291" s="193" t="s">
        <v>1043</v>
      </c>
      <c r="G291" s="37"/>
      <c r="H291" s="37"/>
      <c r="I291" s="194"/>
      <c r="J291" s="37"/>
      <c r="K291" s="37"/>
      <c r="L291" s="40"/>
      <c r="M291" s="195"/>
      <c r="N291" s="196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168</v>
      </c>
      <c r="AU291" s="18" t="s">
        <v>82</v>
      </c>
    </row>
    <row r="292" spans="1:65" s="2" customFormat="1" ht="11.25">
      <c r="A292" s="35"/>
      <c r="B292" s="36"/>
      <c r="C292" s="37"/>
      <c r="D292" s="197" t="s">
        <v>170</v>
      </c>
      <c r="E292" s="37"/>
      <c r="F292" s="198" t="s">
        <v>1044</v>
      </c>
      <c r="G292" s="37"/>
      <c r="H292" s="37"/>
      <c r="I292" s="194"/>
      <c r="J292" s="37"/>
      <c r="K292" s="37"/>
      <c r="L292" s="40"/>
      <c r="M292" s="195"/>
      <c r="N292" s="196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170</v>
      </c>
      <c r="AU292" s="18" t="s">
        <v>82</v>
      </c>
    </row>
    <row r="293" spans="1:65" s="13" customFormat="1" ht="11.25">
      <c r="B293" s="199"/>
      <c r="C293" s="200"/>
      <c r="D293" s="192" t="s">
        <v>172</v>
      </c>
      <c r="E293" s="201" t="s">
        <v>19</v>
      </c>
      <c r="F293" s="202" t="s">
        <v>1045</v>
      </c>
      <c r="G293" s="200"/>
      <c r="H293" s="201" t="s">
        <v>19</v>
      </c>
      <c r="I293" s="203"/>
      <c r="J293" s="200"/>
      <c r="K293" s="200"/>
      <c r="L293" s="204"/>
      <c r="M293" s="205"/>
      <c r="N293" s="206"/>
      <c r="O293" s="206"/>
      <c r="P293" s="206"/>
      <c r="Q293" s="206"/>
      <c r="R293" s="206"/>
      <c r="S293" s="206"/>
      <c r="T293" s="207"/>
      <c r="AT293" s="208" t="s">
        <v>172</v>
      </c>
      <c r="AU293" s="208" t="s">
        <v>82</v>
      </c>
      <c r="AV293" s="13" t="s">
        <v>80</v>
      </c>
      <c r="AW293" s="13" t="s">
        <v>35</v>
      </c>
      <c r="AX293" s="13" t="s">
        <v>73</v>
      </c>
      <c r="AY293" s="208" t="s">
        <v>159</v>
      </c>
    </row>
    <row r="294" spans="1:65" s="14" customFormat="1" ht="11.25">
      <c r="B294" s="209"/>
      <c r="C294" s="210"/>
      <c r="D294" s="192" t="s">
        <v>172</v>
      </c>
      <c r="E294" s="211" t="s">
        <v>19</v>
      </c>
      <c r="F294" s="212" t="s">
        <v>1211</v>
      </c>
      <c r="G294" s="210"/>
      <c r="H294" s="213">
        <v>1.5209999999999999</v>
      </c>
      <c r="I294" s="214"/>
      <c r="J294" s="210"/>
      <c r="K294" s="210"/>
      <c r="L294" s="215"/>
      <c r="M294" s="216"/>
      <c r="N294" s="217"/>
      <c r="O294" s="217"/>
      <c r="P294" s="217"/>
      <c r="Q294" s="217"/>
      <c r="R294" s="217"/>
      <c r="S294" s="217"/>
      <c r="T294" s="218"/>
      <c r="AT294" s="219" t="s">
        <v>172</v>
      </c>
      <c r="AU294" s="219" t="s">
        <v>82</v>
      </c>
      <c r="AV294" s="14" t="s">
        <v>82</v>
      </c>
      <c r="AW294" s="14" t="s">
        <v>35</v>
      </c>
      <c r="AX294" s="14" t="s">
        <v>73</v>
      </c>
      <c r="AY294" s="219" t="s">
        <v>159</v>
      </c>
    </row>
    <row r="295" spans="1:65" s="15" customFormat="1" ht="11.25">
      <c r="B295" s="220"/>
      <c r="C295" s="221"/>
      <c r="D295" s="192" t="s">
        <v>172</v>
      </c>
      <c r="E295" s="222" t="s">
        <v>19</v>
      </c>
      <c r="F295" s="223" t="s">
        <v>175</v>
      </c>
      <c r="G295" s="221"/>
      <c r="H295" s="224">
        <v>1.5209999999999999</v>
      </c>
      <c r="I295" s="225"/>
      <c r="J295" s="221"/>
      <c r="K295" s="221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172</v>
      </c>
      <c r="AU295" s="230" t="s">
        <v>82</v>
      </c>
      <c r="AV295" s="15" t="s">
        <v>166</v>
      </c>
      <c r="AW295" s="15" t="s">
        <v>35</v>
      </c>
      <c r="AX295" s="15" t="s">
        <v>80</v>
      </c>
      <c r="AY295" s="230" t="s">
        <v>159</v>
      </c>
    </row>
    <row r="296" spans="1:65" s="2" customFormat="1" ht="24.2" customHeight="1">
      <c r="A296" s="35"/>
      <c r="B296" s="36"/>
      <c r="C296" s="179" t="s">
        <v>479</v>
      </c>
      <c r="D296" s="179" t="s">
        <v>161</v>
      </c>
      <c r="E296" s="180" t="s">
        <v>400</v>
      </c>
      <c r="F296" s="181" t="s">
        <v>401</v>
      </c>
      <c r="G296" s="182" t="s">
        <v>202</v>
      </c>
      <c r="H296" s="183">
        <v>23.995000000000001</v>
      </c>
      <c r="I296" s="184"/>
      <c r="J296" s="185">
        <f>ROUND(I296*H296,2)</f>
        <v>0</v>
      </c>
      <c r="K296" s="181" t="s">
        <v>165</v>
      </c>
      <c r="L296" s="40"/>
      <c r="M296" s="186" t="s">
        <v>19</v>
      </c>
      <c r="N296" s="187" t="s">
        <v>44</v>
      </c>
      <c r="O296" s="65"/>
      <c r="P296" s="188">
        <f>O296*H296</f>
        <v>0</v>
      </c>
      <c r="Q296" s="188">
        <v>0.82326999999999995</v>
      </c>
      <c r="R296" s="188">
        <f>Q296*H296</f>
        <v>19.754363649999998</v>
      </c>
      <c r="S296" s="188">
        <v>0</v>
      </c>
      <c r="T296" s="189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0" t="s">
        <v>166</v>
      </c>
      <c r="AT296" s="190" t="s">
        <v>161</v>
      </c>
      <c r="AU296" s="190" t="s">
        <v>82</v>
      </c>
      <c r="AY296" s="18" t="s">
        <v>159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8" t="s">
        <v>80</v>
      </c>
      <c r="BK296" s="191">
        <f>ROUND(I296*H296,2)</f>
        <v>0</v>
      </c>
      <c r="BL296" s="18" t="s">
        <v>166</v>
      </c>
      <c r="BM296" s="190" t="s">
        <v>1212</v>
      </c>
    </row>
    <row r="297" spans="1:65" s="2" customFormat="1" ht="19.5">
      <c r="A297" s="35"/>
      <c r="B297" s="36"/>
      <c r="C297" s="37"/>
      <c r="D297" s="192" t="s">
        <v>168</v>
      </c>
      <c r="E297" s="37"/>
      <c r="F297" s="193" t="s">
        <v>403</v>
      </c>
      <c r="G297" s="37"/>
      <c r="H297" s="37"/>
      <c r="I297" s="194"/>
      <c r="J297" s="37"/>
      <c r="K297" s="37"/>
      <c r="L297" s="40"/>
      <c r="M297" s="195"/>
      <c r="N297" s="196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168</v>
      </c>
      <c r="AU297" s="18" t="s">
        <v>82</v>
      </c>
    </row>
    <row r="298" spans="1:65" s="2" customFormat="1" ht="11.25">
      <c r="A298" s="35"/>
      <c r="B298" s="36"/>
      <c r="C298" s="37"/>
      <c r="D298" s="197" t="s">
        <v>170</v>
      </c>
      <c r="E298" s="37"/>
      <c r="F298" s="198" t="s">
        <v>404</v>
      </c>
      <c r="G298" s="37"/>
      <c r="H298" s="37"/>
      <c r="I298" s="194"/>
      <c r="J298" s="37"/>
      <c r="K298" s="37"/>
      <c r="L298" s="40"/>
      <c r="M298" s="195"/>
      <c r="N298" s="196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170</v>
      </c>
      <c r="AU298" s="18" t="s">
        <v>82</v>
      </c>
    </row>
    <row r="299" spans="1:65" s="13" customFormat="1" ht="33.75">
      <c r="B299" s="199"/>
      <c r="C299" s="200"/>
      <c r="D299" s="192" t="s">
        <v>172</v>
      </c>
      <c r="E299" s="201" t="s">
        <v>19</v>
      </c>
      <c r="F299" s="202" t="s">
        <v>405</v>
      </c>
      <c r="G299" s="200"/>
      <c r="H299" s="201" t="s">
        <v>19</v>
      </c>
      <c r="I299" s="203"/>
      <c r="J299" s="200"/>
      <c r="K299" s="200"/>
      <c r="L299" s="204"/>
      <c r="M299" s="205"/>
      <c r="N299" s="206"/>
      <c r="O299" s="206"/>
      <c r="P299" s="206"/>
      <c r="Q299" s="206"/>
      <c r="R299" s="206"/>
      <c r="S299" s="206"/>
      <c r="T299" s="207"/>
      <c r="AT299" s="208" t="s">
        <v>172</v>
      </c>
      <c r="AU299" s="208" t="s">
        <v>82</v>
      </c>
      <c r="AV299" s="13" t="s">
        <v>80</v>
      </c>
      <c r="AW299" s="13" t="s">
        <v>35</v>
      </c>
      <c r="AX299" s="13" t="s">
        <v>73</v>
      </c>
      <c r="AY299" s="208" t="s">
        <v>159</v>
      </c>
    </row>
    <row r="300" spans="1:65" s="14" customFormat="1" ht="11.25">
      <c r="B300" s="209"/>
      <c r="C300" s="210"/>
      <c r="D300" s="192" t="s">
        <v>172</v>
      </c>
      <c r="E300" s="211" t="s">
        <v>19</v>
      </c>
      <c r="F300" s="212" t="s">
        <v>1213</v>
      </c>
      <c r="G300" s="210"/>
      <c r="H300" s="213">
        <v>12.122999999999999</v>
      </c>
      <c r="I300" s="214"/>
      <c r="J300" s="210"/>
      <c r="K300" s="210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172</v>
      </c>
      <c r="AU300" s="219" t="s">
        <v>82</v>
      </c>
      <c r="AV300" s="14" t="s">
        <v>82</v>
      </c>
      <c r="AW300" s="14" t="s">
        <v>35</v>
      </c>
      <c r="AX300" s="14" t="s">
        <v>73</v>
      </c>
      <c r="AY300" s="219" t="s">
        <v>159</v>
      </c>
    </row>
    <row r="301" spans="1:65" s="14" customFormat="1" ht="11.25">
      <c r="B301" s="209"/>
      <c r="C301" s="210"/>
      <c r="D301" s="192" t="s">
        <v>172</v>
      </c>
      <c r="E301" s="211" t="s">
        <v>19</v>
      </c>
      <c r="F301" s="212" t="s">
        <v>1214</v>
      </c>
      <c r="G301" s="210"/>
      <c r="H301" s="213">
        <v>11.872</v>
      </c>
      <c r="I301" s="214"/>
      <c r="J301" s="210"/>
      <c r="K301" s="210"/>
      <c r="L301" s="215"/>
      <c r="M301" s="216"/>
      <c r="N301" s="217"/>
      <c r="O301" s="217"/>
      <c r="P301" s="217"/>
      <c r="Q301" s="217"/>
      <c r="R301" s="217"/>
      <c r="S301" s="217"/>
      <c r="T301" s="218"/>
      <c r="AT301" s="219" t="s">
        <v>172</v>
      </c>
      <c r="AU301" s="219" t="s">
        <v>82</v>
      </c>
      <c r="AV301" s="14" t="s">
        <v>82</v>
      </c>
      <c r="AW301" s="14" t="s">
        <v>35</v>
      </c>
      <c r="AX301" s="14" t="s">
        <v>73</v>
      </c>
      <c r="AY301" s="219" t="s">
        <v>159</v>
      </c>
    </row>
    <row r="302" spans="1:65" s="15" customFormat="1" ht="11.25">
      <c r="B302" s="220"/>
      <c r="C302" s="221"/>
      <c r="D302" s="192" t="s">
        <v>172</v>
      </c>
      <c r="E302" s="222" t="s">
        <v>19</v>
      </c>
      <c r="F302" s="223" t="s">
        <v>175</v>
      </c>
      <c r="G302" s="221"/>
      <c r="H302" s="224">
        <v>23.995000000000001</v>
      </c>
      <c r="I302" s="225"/>
      <c r="J302" s="221"/>
      <c r="K302" s="221"/>
      <c r="L302" s="226"/>
      <c r="M302" s="227"/>
      <c r="N302" s="228"/>
      <c r="O302" s="228"/>
      <c r="P302" s="228"/>
      <c r="Q302" s="228"/>
      <c r="R302" s="228"/>
      <c r="S302" s="228"/>
      <c r="T302" s="229"/>
      <c r="AT302" s="230" t="s">
        <v>172</v>
      </c>
      <c r="AU302" s="230" t="s">
        <v>82</v>
      </c>
      <c r="AV302" s="15" t="s">
        <v>166</v>
      </c>
      <c r="AW302" s="15" t="s">
        <v>35</v>
      </c>
      <c r="AX302" s="15" t="s">
        <v>80</v>
      </c>
      <c r="AY302" s="230" t="s">
        <v>159</v>
      </c>
    </row>
    <row r="303" spans="1:65" s="2" customFormat="1" ht="24.2" customHeight="1">
      <c r="A303" s="35"/>
      <c r="B303" s="36"/>
      <c r="C303" s="179" t="s">
        <v>489</v>
      </c>
      <c r="D303" s="179" t="s">
        <v>161</v>
      </c>
      <c r="E303" s="180" t="s">
        <v>409</v>
      </c>
      <c r="F303" s="181" t="s">
        <v>410</v>
      </c>
      <c r="G303" s="182" t="s">
        <v>202</v>
      </c>
      <c r="H303" s="183">
        <v>23.995000000000001</v>
      </c>
      <c r="I303" s="184"/>
      <c r="J303" s="185">
        <f>ROUND(I303*H303,2)</f>
        <v>0</v>
      </c>
      <c r="K303" s="181" t="s">
        <v>165</v>
      </c>
      <c r="L303" s="40"/>
      <c r="M303" s="186" t="s">
        <v>19</v>
      </c>
      <c r="N303" s="187" t="s">
        <v>44</v>
      </c>
      <c r="O303" s="65"/>
      <c r="P303" s="188">
        <f>O303*H303</f>
        <v>0</v>
      </c>
      <c r="Q303" s="188">
        <v>7.1999999999999995E-2</v>
      </c>
      <c r="R303" s="188">
        <f>Q303*H303</f>
        <v>1.7276399999999998</v>
      </c>
      <c r="S303" s="188">
        <v>0</v>
      </c>
      <c r="T303" s="18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90" t="s">
        <v>166</v>
      </c>
      <c r="AT303" s="190" t="s">
        <v>161</v>
      </c>
      <c r="AU303" s="190" t="s">
        <v>82</v>
      </c>
      <c r="AY303" s="18" t="s">
        <v>159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8" t="s">
        <v>80</v>
      </c>
      <c r="BK303" s="191">
        <f>ROUND(I303*H303,2)</f>
        <v>0</v>
      </c>
      <c r="BL303" s="18" t="s">
        <v>166</v>
      </c>
      <c r="BM303" s="190" t="s">
        <v>1215</v>
      </c>
    </row>
    <row r="304" spans="1:65" s="2" customFormat="1" ht="29.25">
      <c r="A304" s="35"/>
      <c r="B304" s="36"/>
      <c r="C304" s="37"/>
      <c r="D304" s="192" t="s">
        <v>168</v>
      </c>
      <c r="E304" s="37"/>
      <c r="F304" s="193" t="s">
        <v>412</v>
      </c>
      <c r="G304" s="37"/>
      <c r="H304" s="37"/>
      <c r="I304" s="194"/>
      <c r="J304" s="37"/>
      <c r="K304" s="37"/>
      <c r="L304" s="40"/>
      <c r="M304" s="195"/>
      <c r="N304" s="196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168</v>
      </c>
      <c r="AU304" s="18" t="s">
        <v>82</v>
      </c>
    </row>
    <row r="305" spans="1:65" s="2" customFormat="1" ht="11.25">
      <c r="A305" s="35"/>
      <c r="B305" s="36"/>
      <c r="C305" s="37"/>
      <c r="D305" s="197" t="s">
        <v>170</v>
      </c>
      <c r="E305" s="37"/>
      <c r="F305" s="198" t="s">
        <v>413</v>
      </c>
      <c r="G305" s="37"/>
      <c r="H305" s="37"/>
      <c r="I305" s="194"/>
      <c r="J305" s="37"/>
      <c r="K305" s="37"/>
      <c r="L305" s="40"/>
      <c r="M305" s="195"/>
      <c r="N305" s="196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170</v>
      </c>
      <c r="AU305" s="18" t="s">
        <v>82</v>
      </c>
    </row>
    <row r="306" spans="1:65" s="12" customFormat="1" ht="22.9" customHeight="1">
      <c r="B306" s="163"/>
      <c r="C306" s="164"/>
      <c r="D306" s="165" t="s">
        <v>72</v>
      </c>
      <c r="E306" s="177" t="s">
        <v>231</v>
      </c>
      <c r="F306" s="177" t="s">
        <v>414</v>
      </c>
      <c r="G306" s="164"/>
      <c r="H306" s="164"/>
      <c r="I306" s="167"/>
      <c r="J306" s="178">
        <f>BK306</f>
        <v>0</v>
      </c>
      <c r="K306" s="164"/>
      <c r="L306" s="169"/>
      <c r="M306" s="170"/>
      <c r="N306" s="171"/>
      <c r="O306" s="171"/>
      <c r="P306" s="172">
        <f>SUM(P307:P348)</f>
        <v>0</v>
      </c>
      <c r="Q306" s="171"/>
      <c r="R306" s="172">
        <f>SUM(R307:R348)</f>
        <v>1.2781035000000001</v>
      </c>
      <c r="S306" s="171"/>
      <c r="T306" s="173">
        <f>SUM(T307:T348)</f>
        <v>22.029600000000002</v>
      </c>
      <c r="AR306" s="174" t="s">
        <v>80</v>
      </c>
      <c r="AT306" s="175" t="s">
        <v>72</v>
      </c>
      <c r="AU306" s="175" t="s">
        <v>80</v>
      </c>
      <c r="AY306" s="174" t="s">
        <v>159</v>
      </c>
      <c r="BK306" s="176">
        <f>SUM(BK307:BK348)</f>
        <v>0</v>
      </c>
    </row>
    <row r="307" spans="1:65" s="2" customFormat="1" ht="24.2" customHeight="1">
      <c r="A307" s="35"/>
      <c r="B307" s="36"/>
      <c r="C307" s="179" t="s">
        <v>495</v>
      </c>
      <c r="D307" s="179" t="s">
        <v>161</v>
      </c>
      <c r="E307" s="180" t="s">
        <v>424</v>
      </c>
      <c r="F307" s="181" t="s">
        <v>425</v>
      </c>
      <c r="G307" s="182" t="s">
        <v>164</v>
      </c>
      <c r="H307" s="183">
        <v>72.349999999999994</v>
      </c>
      <c r="I307" s="184"/>
      <c r="J307" s="185">
        <f>ROUND(I307*H307,2)</f>
        <v>0</v>
      </c>
      <c r="K307" s="181" t="s">
        <v>165</v>
      </c>
      <c r="L307" s="40"/>
      <c r="M307" s="186" t="s">
        <v>19</v>
      </c>
      <c r="N307" s="187" t="s">
        <v>44</v>
      </c>
      <c r="O307" s="65"/>
      <c r="P307" s="188">
        <f>O307*H307</f>
        <v>0</v>
      </c>
      <c r="Q307" s="188">
        <v>1.7000000000000001E-4</v>
      </c>
      <c r="R307" s="188">
        <f>Q307*H307</f>
        <v>1.22995E-2</v>
      </c>
      <c r="S307" s="188">
        <v>0</v>
      </c>
      <c r="T307" s="189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0" t="s">
        <v>166</v>
      </c>
      <c r="AT307" s="190" t="s">
        <v>161</v>
      </c>
      <c r="AU307" s="190" t="s">
        <v>82</v>
      </c>
      <c r="AY307" s="18" t="s">
        <v>159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8" t="s">
        <v>80</v>
      </c>
      <c r="BK307" s="191">
        <f>ROUND(I307*H307,2)</f>
        <v>0</v>
      </c>
      <c r="BL307" s="18" t="s">
        <v>166</v>
      </c>
      <c r="BM307" s="190" t="s">
        <v>1216</v>
      </c>
    </row>
    <row r="308" spans="1:65" s="2" customFormat="1" ht="19.5">
      <c r="A308" s="35"/>
      <c r="B308" s="36"/>
      <c r="C308" s="37"/>
      <c r="D308" s="192" t="s">
        <v>168</v>
      </c>
      <c r="E308" s="37"/>
      <c r="F308" s="193" t="s">
        <v>427</v>
      </c>
      <c r="G308" s="37"/>
      <c r="H308" s="37"/>
      <c r="I308" s="194"/>
      <c r="J308" s="37"/>
      <c r="K308" s="37"/>
      <c r="L308" s="40"/>
      <c r="M308" s="195"/>
      <c r="N308" s="196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168</v>
      </c>
      <c r="AU308" s="18" t="s">
        <v>82</v>
      </c>
    </row>
    <row r="309" spans="1:65" s="2" customFormat="1" ht="11.25">
      <c r="A309" s="35"/>
      <c r="B309" s="36"/>
      <c r="C309" s="37"/>
      <c r="D309" s="197" t="s">
        <v>170</v>
      </c>
      <c r="E309" s="37"/>
      <c r="F309" s="198" t="s">
        <v>428</v>
      </c>
      <c r="G309" s="37"/>
      <c r="H309" s="37"/>
      <c r="I309" s="194"/>
      <c r="J309" s="37"/>
      <c r="K309" s="37"/>
      <c r="L309" s="40"/>
      <c r="M309" s="195"/>
      <c r="N309" s="196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170</v>
      </c>
      <c r="AU309" s="18" t="s">
        <v>82</v>
      </c>
    </row>
    <row r="310" spans="1:65" s="13" customFormat="1" ht="11.25">
      <c r="B310" s="199"/>
      <c r="C310" s="200"/>
      <c r="D310" s="192" t="s">
        <v>172</v>
      </c>
      <c r="E310" s="201" t="s">
        <v>19</v>
      </c>
      <c r="F310" s="202" t="s">
        <v>429</v>
      </c>
      <c r="G310" s="200"/>
      <c r="H310" s="201" t="s">
        <v>19</v>
      </c>
      <c r="I310" s="203"/>
      <c r="J310" s="200"/>
      <c r="K310" s="200"/>
      <c r="L310" s="204"/>
      <c r="M310" s="205"/>
      <c r="N310" s="206"/>
      <c r="O310" s="206"/>
      <c r="P310" s="206"/>
      <c r="Q310" s="206"/>
      <c r="R310" s="206"/>
      <c r="S310" s="206"/>
      <c r="T310" s="207"/>
      <c r="AT310" s="208" t="s">
        <v>172</v>
      </c>
      <c r="AU310" s="208" t="s">
        <v>82</v>
      </c>
      <c r="AV310" s="13" t="s">
        <v>80</v>
      </c>
      <c r="AW310" s="13" t="s">
        <v>35</v>
      </c>
      <c r="AX310" s="13" t="s">
        <v>73</v>
      </c>
      <c r="AY310" s="208" t="s">
        <v>159</v>
      </c>
    </row>
    <row r="311" spans="1:65" s="13" customFormat="1" ht="11.25">
      <c r="B311" s="199"/>
      <c r="C311" s="200"/>
      <c r="D311" s="192" t="s">
        <v>172</v>
      </c>
      <c r="E311" s="201" t="s">
        <v>19</v>
      </c>
      <c r="F311" s="202" t="s">
        <v>430</v>
      </c>
      <c r="G311" s="200"/>
      <c r="H311" s="201" t="s">
        <v>19</v>
      </c>
      <c r="I311" s="203"/>
      <c r="J311" s="200"/>
      <c r="K311" s="200"/>
      <c r="L311" s="204"/>
      <c r="M311" s="205"/>
      <c r="N311" s="206"/>
      <c r="O311" s="206"/>
      <c r="P311" s="206"/>
      <c r="Q311" s="206"/>
      <c r="R311" s="206"/>
      <c r="S311" s="206"/>
      <c r="T311" s="207"/>
      <c r="AT311" s="208" t="s">
        <v>172</v>
      </c>
      <c r="AU311" s="208" t="s">
        <v>82</v>
      </c>
      <c r="AV311" s="13" t="s">
        <v>80</v>
      </c>
      <c r="AW311" s="13" t="s">
        <v>35</v>
      </c>
      <c r="AX311" s="13" t="s">
        <v>73</v>
      </c>
      <c r="AY311" s="208" t="s">
        <v>159</v>
      </c>
    </row>
    <row r="312" spans="1:65" s="14" customFormat="1" ht="11.25">
      <c r="B312" s="209"/>
      <c r="C312" s="210"/>
      <c r="D312" s="192" t="s">
        <v>172</v>
      </c>
      <c r="E312" s="211" t="s">
        <v>19</v>
      </c>
      <c r="F312" s="212" t="s">
        <v>1217</v>
      </c>
      <c r="G312" s="210"/>
      <c r="H312" s="213">
        <v>60.8</v>
      </c>
      <c r="I312" s="214"/>
      <c r="J312" s="210"/>
      <c r="K312" s="210"/>
      <c r="L312" s="215"/>
      <c r="M312" s="216"/>
      <c r="N312" s="217"/>
      <c r="O312" s="217"/>
      <c r="P312" s="217"/>
      <c r="Q312" s="217"/>
      <c r="R312" s="217"/>
      <c r="S312" s="217"/>
      <c r="T312" s="218"/>
      <c r="AT312" s="219" t="s">
        <v>172</v>
      </c>
      <c r="AU312" s="219" t="s">
        <v>82</v>
      </c>
      <c r="AV312" s="14" t="s">
        <v>82</v>
      </c>
      <c r="AW312" s="14" t="s">
        <v>35</v>
      </c>
      <c r="AX312" s="14" t="s">
        <v>73</v>
      </c>
      <c r="AY312" s="219" t="s">
        <v>159</v>
      </c>
    </row>
    <row r="313" spans="1:65" s="13" customFormat="1" ht="11.25">
      <c r="B313" s="199"/>
      <c r="C313" s="200"/>
      <c r="D313" s="192" t="s">
        <v>172</v>
      </c>
      <c r="E313" s="201" t="s">
        <v>19</v>
      </c>
      <c r="F313" s="202" t="s">
        <v>432</v>
      </c>
      <c r="G313" s="200"/>
      <c r="H313" s="201" t="s">
        <v>19</v>
      </c>
      <c r="I313" s="203"/>
      <c r="J313" s="200"/>
      <c r="K313" s="200"/>
      <c r="L313" s="204"/>
      <c r="M313" s="205"/>
      <c r="N313" s="206"/>
      <c r="O313" s="206"/>
      <c r="P313" s="206"/>
      <c r="Q313" s="206"/>
      <c r="R313" s="206"/>
      <c r="S313" s="206"/>
      <c r="T313" s="207"/>
      <c r="AT313" s="208" t="s">
        <v>172</v>
      </c>
      <c r="AU313" s="208" t="s">
        <v>82</v>
      </c>
      <c r="AV313" s="13" t="s">
        <v>80</v>
      </c>
      <c r="AW313" s="13" t="s">
        <v>35</v>
      </c>
      <c r="AX313" s="13" t="s">
        <v>73</v>
      </c>
      <c r="AY313" s="208" t="s">
        <v>159</v>
      </c>
    </row>
    <row r="314" spans="1:65" s="14" customFormat="1" ht="11.25">
      <c r="B314" s="209"/>
      <c r="C314" s="210"/>
      <c r="D314" s="192" t="s">
        <v>172</v>
      </c>
      <c r="E314" s="211" t="s">
        <v>19</v>
      </c>
      <c r="F314" s="212" t="s">
        <v>840</v>
      </c>
      <c r="G314" s="210"/>
      <c r="H314" s="213">
        <v>10.56</v>
      </c>
      <c r="I314" s="214"/>
      <c r="J314" s="210"/>
      <c r="K314" s="210"/>
      <c r="L314" s="215"/>
      <c r="M314" s="216"/>
      <c r="N314" s="217"/>
      <c r="O314" s="217"/>
      <c r="P314" s="217"/>
      <c r="Q314" s="217"/>
      <c r="R314" s="217"/>
      <c r="S314" s="217"/>
      <c r="T314" s="218"/>
      <c r="AT314" s="219" t="s">
        <v>172</v>
      </c>
      <c r="AU314" s="219" t="s">
        <v>82</v>
      </c>
      <c r="AV314" s="14" t="s">
        <v>82</v>
      </c>
      <c r="AW314" s="14" t="s">
        <v>35</v>
      </c>
      <c r="AX314" s="14" t="s">
        <v>73</v>
      </c>
      <c r="AY314" s="219" t="s">
        <v>159</v>
      </c>
    </row>
    <row r="315" spans="1:65" s="13" customFormat="1" ht="11.25">
      <c r="B315" s="199"/>
      <c r="C315" s="200"/>
      <c r="D315" s="192" t="s">
        <v>172</v>
      </c>
      <c r="E315" s="201" t="s">
        <v>19</v>
      </c>
      <c r="F315" s="202" t="s">
        <v>434</v>
      </c>
      <c r="G315" s="200"/>
      <c r="H315" s="201" t="s">
        <v>19</v>
      </c>
      <c r="I315" s="203"/>
      <c r="J315" s="200"/>
      <c r="K315" s="200"/>
      <c r="L315" s="204"/>
      <c r="M315" s="205"/>
      <c r="N315" s="206"/>
      <c r="O315" s="206"/>
      <c r="P315" s="206"/>
      <c r="Q315" s="206"/>
      <c r="R315" s="206"/>
      <c r="S315" s="206"/>
      <c r="T315" s="207"/>
      <c r="AT315" s="208" t="s">
        <v>172</v>
      </c>
      <c r="AU315" s="208" t="s">
        <v>82</v>
      </c>
      <c r="AV315" s="13" t="s">
        <v>80</v>
      </c>
      <c r="AW315" s="13" t="s">
        <v>35</v>
      </c>
      <c r="AX315" s="13" t="s">
        <v>73</v>
      </c>
      <c r="AY315" s="208" t="s">
        <v>159</v>
      </c>
    </row>
    <row r="316" spans="1:65" s="14" customFormat="1" ht="11.25">
      <c r="B316" s="209"/>
      <c r="C316" s="210"/>
      <c r="D316" s="192" t="s">
        <v>172</v>
      </c>
      <c r="E316" s="211" t="s">
        <v>19</v>
      </c>
      <c r="F316" s="212" t="s">
        <v>435</v>
      </c>
      <c r="G316" s="210"/>
      <c r="H316" s="213">
        <v>0.99</v>
      </c>
      <c r="I316" s="214"/>
      <c r="J316" s="210"/>
      <c r="K316" s="210"/>
      <c r="L316" s="215"/>
      <c r="M316" s="216"/>
      <c r="N316" s="217"/>
      <c r="O316" s="217"/>
      <c r="P316" s="217"/>
      <c r="Q316" s="217"/>
      <c r="R316" s="217"/>
      <c r="S316" s="217"/>
      <c r="T316" s="218"/>
      <c r="AT316" s="219" t="s">
        <v>172</v>
      </c>
      <c r="AU316" s="219" t="s">
        <v>82</v>
      </c>
      <c r="AV316" s="14" t="s">
        <v>82</v>
      </c>
      <c r="AW316" s="14" t="s">
        <v>35</v>
      </c>
      <c r="AX316" s="14" t="s">
        <v>73</v>
      </c>
      <c r="AY316" s="219" t="s">
        <v>159</v>
      </c>
    </row>
    <row r="317" spans="1:65" s="15" customFormat="1" ht="11.25">
      <c r="B317" s="220"/>
      <c r="C317" s="221"/>
      <c r="D317" s="192" t="s">
        <v>172</v>
      </c>
      <c r="E317" s="222" t="s">
        <v>19</v>
      </c>
      <c r="F317" s="223" t="s">
        <v>175</v>
      </c>
      <c r="G317" s="221"/>
      <c r="H317" s="224">
        <v>72.349999999999994</v>
      </c>
      <c r="I317" s="225"/>
      <c r="J317" s="221"/>
      <c r="K317" s="221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172</v>
      </c>
      <c r="AU317" s="230" t="s">
        <v>82</v>
      </c>
      <c r="AV317" s="15" t="s">
        <v>166</v>
      </c>
      <c r="AW317" s="15" t="s">
        <v>35</v>
      </c>
      <c r="AX317" s="15" t="s">
        <v>80</v>
      </c>
      <c r="AY317" s="230" t="s">
        <v>159</v>
      </c>
    </row>
    <row r="318" spans="1:65" s="2" customFormat="1" ht="24.2" customHeight="1">
      <c r="A318" s="35"/>
      <c r="B318" s="36"/>
      <c r="C318" s="179" t="s">
        <v>503</v>
      </c>
      <c r="D318" s="179" t="s">
        <v>161</v>
      </c>
      <c r="E318" s="180" t="s">
        <v>437</v>
      </c>
      <c r="F318" s="181" t="s">
        <v>438</v>
      </c>
      <c r="G318" s="182" t="s">
        <v>164</v>
      </c>
      <c r="H318" s="183">
        <v>3</v>
      </c>
      <c r="I318" s="184"/>
      <c r="J318" s="185">
        <f>ROUND(I318*H318,2)</f>
        <v>0</v>
      </c>
      <c r="K318" s="181" t="s">
        <v>165</v>
      </c>
      <c r="L318" s="40"/>
      <c r="M318" s="186" t="s">
        <v>19</v>
      </c>
      <c r="N318" s="187" t="s">
        <v>44</v>
      </c>
      <c r="O318" s="65"/>
      <c r="P318" s="188">
        <f>O318*H318</f>
        <v>0</v>
      </c>
      <c r="Q318" s="188">
        <v>0.16370999999999999</v>
      </c>
      <c r="R318" s="188">
        <f>Q318*H318</f>
        <v>0.49112999999999996</v>
      </c>
      <c r="S318" s="188">
        <v>0</v>
      </c>
      <c r="T318" s="189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0" t="s">
        <v>166</v>
      </c>
      <c r="AT318" s="190" t="s">
        <v>161</v>
      </c>
      <c r="AU318" s="190" t="s">
        <v>82</v>
      </c>
      <c r="AY318" s="18" t="s">
        <v>159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8" t="s">
        <v>80</v>
      </c>
      <c r="BK318" s="191">
        <f>ROUND(I318*H318,2)</f>
        <v>0</v>
      </c>
      <c r="BL318" s="18" t="s">
        <v>166</v>
      </c>
      <c r="BM318" s="190" t="s">
        <v>1218</v>
      </c>
    </row>
    <row r="319" spans="1:65" s="2" customFormat="1" ht="29.25">
      <c r="A319" s="35"/>
      <c r="B319" s="36"/>
      <c r="C319" s="37"/>
      <c r="D319" s="192" t="s">
        <v>168</v>
      </c>
      <c r="E319" s="37"/>
      <c r="F319" s="193" t="s">
        <v>440</v>
      </c>
      <c r="G319" s="37"/>
      <c r="H319" s="37"/>
      <c r="I319" s="194"/>
      <c r="J319" s="37"/>
      <c r="K319" s="37"/>
      <c r="L319" s="40"/>
      <c r="M319" s="195"/>
      <c r="N319" s="196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168</v>
      </c>
      <c r="AU319" s="18" t="s">
        <v>82</v>
      </c>
    </row>
    <row r="320" spans="1:65" s="2" customFormat="1" ht="11.25">
      <c r="A320" s="35"/>
      <c r="B320" s="36"/>
      <c r="C320" s="37"/>
      <c r="D320" s="197" t="s">
        <v>170</v>
      </c>
      <c r="E320" s="37"/>
      <c r="F320" s="198" t="s">
        <v>441</v>
      </c>
      <c r="G320" s="37"/>
      <c r="H320" s="37"/>
      <c r="I320" s="194"/>
      <c r="J320" s="37"/>
      <c r="K320" s="37"/>
      <c r="L320" s="40"/>
      <c r="M320" s="195"/>
      <c r="N320" s="196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170</v>
      </c>
      <c r="AU320" s="18" t="s">
        <v>82</v>
      </c>
    </row>
    <row r="321" spans="1:65" s="13" customFormat="1" ht="11.25">
      <c r="B321" s="199"/>
      <c r="C321" s="200"/>
      <c r="D321" s="192" t="s">
        <v>172</v>
      </c>
      <c r="E321" s="201" t="s">
        <v>19</v>
      </c>
      <c r="F321" s="202" t="s">
        <v>442</v>
      </c>
      <c r="G321" s="200"/>
      <c r="H321" s="201" t="s">
        <v>19</v>
      </c>
      <c r="I321" s="203"/>
      <c r="J321" s="200"/>
      <c r="K321" s="200"/>
      <c r="L321" s="204"/>
      <c r="M321" s="205"/>
      <c r="N321" s="206"/>
      <c r="O321" s="206"/>
      <c r="P321" s="206"/>
      <c r="Q321" s="206"/>
      <c r="R321" s="206"/>
      <c r="S321" s="206"/>
      <c r="T321" s="207"/>
      <c r="AT321" s="208" t="s">
        <v>172</v>
      </c>
      <c r="AU321" s="208" t="s">
        <v>82</v>
      </c>
      <c r="AV321" s="13" t="s">
        <v>80</v>
      </c>
      <c r="AW321" s="13" t="s">
        <v>35</v>
      </c>
      <c r="AX321" s="13" t="s">
        <v>73</v>
      </c>
      <c r="AY321" s="208" t="s">
        <v>159</v>
      </c>
    </row>
    <row r="322" spans="1:65" s="14" customFormat="1" ht="11.25">
      <c r="B322" s="209"/>
      <c r="C322" s="210"/>
      <c r="D322" s="192" t="s">
        <v>172</v>
      </c>
      <c r="E322" s="211" t="s">
        <v>19</v>
      </c>
      <c r="F322" s="212" t="s">
        <v>1219</v>
      </c>
      <c r="G322" s="210"/>
      <c r="H322" s="213">
        <v>3</v>
      </c>
      <c r="I322" s="214"/>
      <c r="J322" s="210"/>
      <c r="K322" s="210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172</v>
      </c>
      <c r="AU322" s="219" t="s">
        <v>82</v>
      </c>
      <c r="AV322" s="14" t="s">
        <v>82</v>
      </c>
      <c r="AW322" s="14" t="s">
        <v>35</v>
      </c>
      <c r="AX322" s="14" t="s">
        <v>73</v>
      </c>
      <c r="AY322" s="219" t="s">
        <v>159</v>
      </c>
    </row>
    <row r="323" spans="1:65" s="15" customFormat="1" ht="11.25">
      <c r="B323" s="220"/>
      <c r="C323" s="221"/>
      <c r="D323" s="192" t="s">
        <v>172</v>
      </c>
      <c r="E323" s="222" t="s">
        <v>19</v>
      </c>
      <c r="F323" s="223" t="s">
        <v>175</v>
      </c>
      <c r="G323" s="221"/>
      <c r="H323" s="224">
        <v>3</v>
      </c>
      <c r="I323" s="225"/>
      <c r="J323" s="221"/>
      <c r="K323" s="221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172</v>
      </c>
      <c r="AU323" s="230" t="s">
        <v>82</v>
      </c>
      <c r="AV323" s="15" t="s">
        <v>166</v>
      </c>
      <c r="AW323" s="15" t="s">
        <v>35</v>
      </c>
      <c r="AX323" s="15" t="s">
        <v>80</v>
      </c>
      <c r="AY323" s="230" t="s">
        <v>159</v>
      </c>
    </row>
    <row r="324" spans="1:65" s="2" customFormat="1" ht="24.2" customHeight="1">
      <c r="A324" s="35"/>
      <c r="B324" s="36"/>
      <c r="C324" s="231" t="s">
        <v>509</v>
      </c>
      <c r="D324" s="231" t="s">
        <v>253</v>
      </c>
      <c r="E324" s="232" t="s">
        <v>445</v>
      </c>
      <c r="F324" s="233" t="s">
        <v>446</v>
      </c>
      <c r="G324" s="234" t="s">
        <v>164</v>
      </c>
      <c r="H324" s="235">
        <v>3</v>
      </c>
      <c r="I324" s="236"/>
      <c r="J324" s="237">
        <f>ROUND(I324*H324,2)</f>
        <v>0</v>
      </c>
      <c r="K324" s="233" t="s">
        <v>165</v>
      </c>
      <c r="L324" s="238"/>
      <c r="M324" s="239" t="s">
        <v>19</v>
      </c>
      <c r="N324" s="240" t="s">
        <v>44</v>
      </c>
      <c r="O324" s="65"/>
      <c r="P324" s="188">
        <f>O324*H324</f>
        <v>0</v>
      </c>
      <c r="Q324" s="188">
        <v>0.15332000000000001</v>
      </c>
      <c r="R324" s="188">
        <f>Q324*H324</f>
        <v>0.45996000000000004</v>
      </c>
      <c r="S324" s="188">
        <v>0</v>
      </c>
      <c r="T324" s="189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90" t="s">
        <v>191</v>
      </c>
      <c r="AT324" s="190" t="s">
        <v>253</v>
      </c>
      <c r="AU324" s="190" t="s">
        <v>82</v>
      </c>
      <c r="AY324" s="18" t="s">
        <v>159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8" t="s">
        <v>80</v>
      </c>
      <c r="BK324" s="191">
        <f>ROUND(I324*H324,2)</f>
        <v>0</v>
      </c>
      <c r="BL324" s="18" t="s">
        <v>166</v>
      </c>
      <c r="BM324" s="190" t="s">
        <v>1220</v>
      </c>
    </row>
    <row r="325" spans="1:65" s="2" customFormat="1" ht="11.25">
      <c r="A325" s="35"/>
      <c r="B325" s="36"/>
      <c r="C325" s="37"/>
      <c r="D325" s="192" t="s">
        <v>168</v>
      </c>
      <c r="E325" s="37"/>
      <c r="F325" s="193" t="s">
        <v>446</v>
      </c>
      <c r="G325" s="37"/>
      <c r="H325" s="37"/>
      <c r="I325" s="194"/>
      <c r="J325" s="37"/>
      <c r="K325" s="37"/>
      <c r="L325" s="40"/>
      <c r="M325" s="195"/>
      <c r="N325" s="196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168</v>
      </c>
      <c r="AU325" s="18" t="s">
        <v>82</v>
      </c>
    </row>
    <row r="326" spans="1:65" s="2" customFormat="1" ht="24.2" customHeight="1">
      <c r="A326" s="35"/>
      <c r="B326" s="36"/>
      <c r="C326" s="179" t="s">
        <v>515</v>
      </c>
      <c r="D326" s="179" t="s">
        <v>161</v>
      </c>
      <c r="E326" s="180" t="s">
        <v>449</v>
      </c>
      <c r="F326" s="181" t="s">
        <v>450</v>
      </c>
      <c r="G326" s="182" t="s">
        <v>202</v>
      </c>
      <c r="H326" s="183">
        <v>10.5</v>
      </c>
      <c r="I326" s="184"/>
      <c r="J326" s="185">
        <f>ROUND(I326*H326,2)</f>
        <v>0</v>
      </c>
      <c r="K326" s="181" t="s">
        <v>165</v>
      </c>
      <c r="L326" s="40"/>
      <c r="M326" s="186" t="s">
        <v>19</v>
      </c>
      <c r="N326" s="187" t="s">
        <v>44</v>
      </c>
      <c r="O326" s="65"/>
      <c r="P326" s="188">
        <f>O326*H326</f>
        <v>0</v>
      </c>
      <c r="Q326" s="188">
        <v>2.681E-2</v>
      </c>
      <c r="R326" s="188">
        <f>Q326*H326</f>
        <v>0.28150500000000001</v>
      </c>
      <c r="S326" s="188">
        <v>0</v>
      </c>
      <c r="T326" s="189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90" t="s">
        <v>166</v>
      </c>
      <c r="AT326" s="190" t="s">
        <v>161</v>
      </c>
      <c r="AU326" s="190" t="s">
        <v>82</v>
      </c>
      <c r="AY326" s="18" t="s">
        <v>159</v>
      </c>
      <c r="BE326" s="191">
        <f>IF(N326="základní",J326,0)</f>
        <v>0</v>
      </c>
      <c r="BF326" s="191">
        <f>IF(N326="snížená",J326,0)</f>
        <v>0</v>
      </c>
      <c r="BG326" s="191">
        <f>IF(N326="zákl. přenesená",J326,0)</f>
        <v>0</v>
      </c>
      <c r="BH326" s="191">
        <f>IF(N326="sníž. přenesená",J326,0)</f>
        <v>0</v>
      </c>
      <c r="BI326" s="191">
        <f>IF(N326="nulová",J326,0)</f>
        <v>0</v>
      </c>
      <c r="BJ326" s="18" t="s">
        <v>80</v>
      </c>
      <c r="BK326" s="191">
        <f>ROUND(I326*H326,2)</f>
        <v>0</v>
      </c>
      <c r="BL326" s="18" t="s">
        <v>166</v>
      </c>
      <c r="BM326" s="190" t="s">
        <v>1221</v>
      </c>
    </row>
    <row r="327" spans="1:65" s="2" customFormat="1" ht="29.25">
      <c r="A327" s="35"/>
      <c r="B327" s="36"/>
      <c r="C327" s="37"/>
      <c r="D327" s="192" t="s">
        <v>168</v>
      </c>
      <c r="E327" s="37"/>
      <c r="F327" s="193" t="s">
        <v>452</v>
      </c>
      <c r="G327" s="37"/>
      <c r="H327" s="37"/>
      <c r="I327" s="194"/>
      <c r="J327" s="37"/>
      <c r="K327" s="37"/>
      <c r="L327" s="40"/>
      <c r="M327" s="195"/>
      <c r="N327" s="196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168</v>
      </c>
      <c r="AU327" s="18" t="s">
        <v>82</v>
      </c>
    </row>
    <row r="328" spans="1:65" s="2" customFormat="1" ht="11.25">
      <c r="A328" s="35"/>
      <c r="B328" s="36"/>
      <c r="C328" s="37"/>
      <c r="D328" s="197" t="s">
        <v>170</v>
      </c>
      <c r="E328" s="37"/>
      <c r="F328" s="198" t="s">
        <v>453</v>
      </c>
      <c r="G328" s="37"/>
      <c r="H328" s="37"/>
      <c r="I328" s="194"/>
      <c r="J328" s="37"/>
      <c r="K328" s="37"/>
      <c r="L328" s="40"/>
      <c r="M328" s="195"/>
      <c r="N328" s="196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170</v>
      </c>
      <c r="AU328" s="18" t="s">
        <v>82</v>
      </c>
    </row>
    <row r="329" spans="1:65" s="13" customFormat="1" ht="22.5">
      <c r="B329" s="199"/>
      <c r="C329" s="200"/>
      <c r="D329" s="192" t="s">
        <v>172</v>
      </c>
      <c r="E329" s="201" t="s">
        <v>19</v>
      </c>
      <c r="F329" s="202" t="s">
        <v>454</v>
      </c>
      <c r="G329" s="200"/>
      <c r="H329" s="201" t="s">
        <v>19</v>
      </c>
      <c r="I329" s="203"/>
      <c r="J329" s="200"/>
      <c r="K329" s="200"/>
      <c r="L329" s="204"/>
      <c r="M329" s="205"/>
      <c r="N329" s="206"/>
      <c r="O329" s="206"/>
      <c r="P329" s="206"/>
      <c r="Q329" s="206"/>
      <c r="R329" s="206"/>
      <c r="S329" s="206"/>
      <c r="T329" s="207"/>
      <c r="AT329" s="208" t="s">
        <v>172</v>
      </c>
      <c r="AU329" s="208" t="s">
        <v>82</v>
      </c>
      <c r="AV329" s="13" t="s">
        <v>80</v>
      </c>
      <c r="AW329" s="13" t="s">
        <v>35</v>
      </c>
      <c r="AX329" s="13" t="s">
        <v>73</v>
      </c>
      <c r="AY329" s="208" t="s">
        <v>159</v>
      </c>
    </row>
    <row r="330" spans="1:65" s="14" customFormat="1" ht="11.25">
      <c r="B330" s="209"/>
      <c r="C330" s="210"/>
      <c r="D330" s="192" t="s">
        <v>172</v>
      </c>
      <c r="E330" s="211" t="s">
        <v>19</v>
      </c>
      <c r="F330" s="212" t="s">
        <v>1222</v>
      </c>
      <c r="G330" s="210"/>
      <c r="H330" s="213">
        <v>10.5</v>
      </c>
      <c r="I330" s="214"/>
      <c r="J330" s="210"/>
      <c r="K330" s="210"/>
      <c r="L330" s="215"/>
      <c r="M330" s="216"/>
      <c r="N330" s="217"/>
      <c r="O330" s="217"/>
      <c r="P330" s="217"/>
      <c r="Q330" s="217"/>
      <c r="R330" s="217"/>
      <c r="S330" s="217"/>
      <c r="T330" s="218"/>
      <c r="AT330" s="219" t="s">
        <v>172</v>
      </c>
      <c r="AU330" s="219" t="s">
        <v>82</v>
      </c>
      <c r="AV330" s="14" t="s">
        <v>82</v>
      </c>
      <c r="AW330" s="14" t="s">
        <v>35</v>
      </c>
      <c r="AX330" s="14" t="s">
        <v>73</v>
      </c>
      <c r="AY330" s="219" t="s">
        <v>159</v>
      </c>
    </row>
    <row r="331" spans="1:65" s="15" customFormat="1" ht="11.25">
      <c r="B331" s="220"/>
      <c r="C331" s="221"/>
      <c r="D331" s="192" t="s">
        <v>172</v>
      </c>
      <c r="E331" s="222" t="s">
        <v>19</v>
      </c>
      <c r="F331" s="223" t="s">
        <v>175</v>
      </c>
      <c r="G331" s="221"/>
      <c r="H331" s="224">
        <v>10.5</v>
      </c>
      <c r="I331" s="225"/>
      <c r="J331" s="221"/>
      <c r="K331" s="221"/>
      <c r="L331" s="226"/>
      <c r="M331" s="227"/>
      <c r="N331" s="228"/>
      <c r="O331" s="228"/>
      <c r="P331" s="228"/>
      <c r="Q331" s="228"/>
      <c r="R331" s="228"/>
      <c r="S331" s="228"/>
      <c r="T331" s="229"/>
      <c r="AT331" s="230" t="s">
        <v>172</v>
      </c>
      <c r="AU331" s="230" t="s">
        <v>82</v>
      </c>
      <c r="AV331" s="15" t="s">
        <v>166</v>
      </c>
      <c r="AW331" s="15" t="s">
        <v>35</v>
      </c>
      <c r="AX331" s="15" t="s">
        <v>80</v>
      </c>
      <c r="AY331" s="230" t="s">
        <v>159</v>
      </c>
    </row>
    <row r="332" spans="1:65" s="2" customFormat="1" ht="24.2" customHeight="1">
      <c r="A332" s="35"/>
      <c r="B332" s="36"/>
      <c r="C332" s="179" t="s">
        <v>523</v>
      </c>
      <c r="D332" s="179" t="s">
        <v>161</v>
      </c>
      <c r="E332" s="180" t="s">
        <v>457</v>
      </c>
      <c r="F332" s="181" t="s">
        <v>458</v>
      </c>
      <c r="G332" s="182" t="s">
        <v>362</v>
      </c>
      <c r="H332" s="183">
        <v>1</v>
      </c>
      <c r="I332" s="184"/>
      <c r="J332" s="185">
        <f>ROUND(I332*H332,2)</f>
        <v>0</v>
      </c>
      <c r="K332" s="181" t="s">
        <v>165</v>
      </c>
      <c r="L332" s="40"/>
      <c r="M332" s="186" t="s">
        <v>19</v>
      </c>
      <c r="N332" s="187" t="s">
        <v>44</v>
      </c>
      <c r="O332" s="65"/>
      <c r="P332" s="188">
        <f>O332*H332</f>
        <v>0</v>
      </c>
      <c r="Q332" s="188">
        <v>6.4900000000000001E-3</v>
      </c>
      <c r="R332" s="188">
        <f>Q332*H332</f>
        <v>6.4900000000000001E-3</v>
      </c>
      <c r="S332" s="188">
        <v>0</v>
      </c>
      <c r="T332" s="189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90" t="s">
        <v>166</v>
      </c>
      <c r="AT332" s="190" t="s">
        <v>161</v>
      </c>
      <c r="AU332" s="190" t="s">
        <v>82</v>
      </c>
      <c r="AY332" s="18" t="s">
        <v>159</v>
      </c>
      <c r="BE332" s="191">
        <f>IF(N332="základní",J332,0)</f>
        <v>0</v>
      </c>
      <c r="BF332" s="191">
        <f>IF(N332="snížená",J332,0)</f>
        <v>0</v>
      </c>
      <c r="BG332" s="191">
        <f>IF(N332="zákl. přenesená",J332,0)</f>
        <v>0</v>
      </c>
      <c r="BH332" s="191">
        <f>IF(N332="sníž. přenesená",J332,0)</f>
        <v>0</v>
      </c>
      <c r="BI332" s="191">
        <f>IF(N332="nulová",J332,0)</f>
        <v>0</v>
      </c>
      <c r="BJ332" s="18" t="s">
        <v>80</v>
      </c>
      <c r="BK332" s="191">
        <f>ROUND(I332*H332,2)</f>
        <v>0</v>
      </c>
      <c r="BL332" s="18" t="s">
        <v>166</v>
      </c>
      <c r="BM332" s="190" t="s">
        <v>1223</v>
      </c>
    </row>
    <row r="333" spans="1:65" s="2" customFormat="1" ht="19.5">
      <c r="A333" s="35"/>
      <c r="B333" s="36"/>
      <c r="C333" s="37"/>
      <c r="D333" s="192" t="s">
        <v>168</v>
      </c>
      <c r="E333" s="37"/>
      <c r="F333" s="193" t="s">
        <v>460</v>
      </c>
      <c r="G333" s="37"/>
      <c r="H333" s="37"/>
      <c r="I333" s="194"/>
      <c r="J333" s="37"/>
      <c r="K333" s="37"/>
      <c r="L333" s="40"/>
      <c r="M333" s="195"/>
      <c r="N333" s="196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168</v>
      </c>
      <c r="AU333" s="18" t="s">
        <v>82</v>
      </c>
    </row>
    <row r="334" spans="1:65" s="2" customFormat="1" ht="11.25">
      <c r="A334" s="35"/>
      <c r="B334" s="36"/>
      <c r="C334" s="37"/>
      <c r="D334" s="197" t="s">
        <v>170</v>
      </c>
      <c r="E334" s="37"/>
      <c r="F334" s="198" t="s">
        <v>461</v>
      </c>
      <c r="G334" s="37"/>
      <c r="H334" s="37"/>
      <c r="I334" s="194"/>
      <c r="J334" s="37"/>
      <c r="K334" s="37"/>
      <c r="L334" s="40"/>
      <c r="M334" s="195"/>
      <c r="N334" s="196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170</v>
      </c>
      <c r="AU334" s="18" t="s">
        <v>82</v>
      </c>
    </row>
    <row r="335" spans="1:65" s="13" customFormat="1" ht="22.5">
      <c r="B335" s="199"/>
      <c r="C335" s="200"/>
      <c r="D335" s="192" t="s">
        <v>172</v>
      </c>
      <c r="E335" s="201" t="s">
        <v>19</v>
      </c>
      <c r="F335" s="202" t="s">
        <v>462</v>
      </c>
      <c r="G335" s="200"/>
      <c r="H335" s="201" t="s">
        <v>19</v>
      </c>
      <c r="I335" s="203"/>
      <c r="J335" s="200"/>
      <c r="K335" s="200"/>
      <c r="L335" s="204"/>
      <c r="M335" s="205"/>
      <c r="N335" s="206"/>
      <c r="O335" s="206"/>
      <c r="P335" s="206"/>
      <c r="Q335" s="206"/>
      <c r="R335" s="206"/>
      <c r="S335" s="206"/>
      <c r="T335" s="207"/>
      <c r="AT335" s="208" t="s">
        <v>172</v>
      </c>
      <c r="AU335" s="208" t="s">
        <v>82</v>
      </c>
      <c r="AV335" s="13" t="s">
        <v>80</v>
      </c>
      <c r="AW335" s="13" t="s">
        <v>35</v>
      </c>
      <c r="AX335" s="13" t="s">
        <v>73</v>
      </c>
      <c r="AY335" s="208" t="s">
        <v>159</v>
      </c>
    </row>
    <row r="336" spans="1:65" s="14" customFormat="1" ht="11.25">
      <c r="B336" s="209"/>
      <c r="C336" s="210"/>
      <c r="D336" s="192" t="s">
        <v>172</v>
      </c>
      <c r="E336" s="211" t="s">
        <v>19</v>
      </c>
      <c r="F336" s="212" t="s">
        <v>80</v>
      </c>
      <c r="G336" s="210"/>
      <c r="H336" s="213">
        <v>1</v>
      </c>
      <c r="I336" s="214"/>
      <c r="J336" s="210"/>
      <c r="K336" s="210"/>
      <c r="L336" s="215"/>
      <c r="M336" s="216"/>
      <c r="N336" s="217"/>
      <c r="O336" s="217"/>
      <c r="P336" s="217"/>
      <c r="Q336" s="217"/>
      <c r="R336" s="217"/>
      <c r="S336" s="217"/>
      <c r="T336" s="218"/>
      <c r="AT336" s="219" t="s">
        <v>172</v>
      </c>
      <c r="AU336" s="219" t="s">
        <v>82</v>
      </c>
      <c r="AV336" s="14" t="s">
        <v>82</v>
      </c>
      <c r="AW336" s="14" t="s">
        <v>35</v>
      </c>
      <c r="AX336" s="14" t="s">
        <v>80</v>
      </c>
      <c r="AY336" s="219" t="s">
        <v>159</v>
      </c>
    </row>
    <row r="337" spans="1:65" s="2" customFormat="1" ht="16.5" customHeight="1">
      <c r="A337" s="35"/>
      <c r="B337" s="36"/>
      <c r="C337" s="231" t="s">
        <v>529</v>
      </c>
      <c r="D337" s="231" t="s">
        <v>253</v>
      </c>
      <c r="E337" s="232" t="s">
        <v>464</v>
      </c>
      <c r="F337" s="233" t="s">
        <v>465</v>
      </c>
      <c r="G337" s="234" t="s">
        <v>211</v>
      </c>
      <c r="H337" s="235">
        <v>1.0999999999999999E-2</v>
      </c>
      <c r="I337" s="236"/>
      <c r="J337" s="237">
        <f>ROUND(I337*H337,2)</f>
        <v>0</v>
      </c>
      <c r="K337" s="233" t="s">
        <v>165</v>
      </c>
      <c r="L337" s="238"/>
      <c r="M337" s="239" t="s">
        <v>19</v>
      </c>
      <c r="N337" s="240" t="s">
        <v>44</v>
      </c>
      <c r="O337" s="65"/>
      <c r="P337" s="188">
        <f>O337*H337</f>
        <v>0</v>
      </c>
      <c r="Q337" s="188">
        <v>2.4289999999999998</v>
      </c>
      <c r="R337" s="188">
        <f>Q337*H337</f>
        <v>2.6718999999999996E-2</v>
      </c>
      <c r="S337" s="188">
        <v>0</v>
      </c>
      <c r="T337" s="189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0" t="s">
        <v>191</v>
      </c>
      <c r="AT337" s="190" t="s">
        <v>253</v>
      </c>
      <c r="AU337" s="190" t="s">
        <v>82</v>
      </c>
      <c r="AY337" s="18" t="s">
        <v>159</v>
      </c>
      <c r="BE337" s="191">
        <f>IF(N337="základní",J337,0)</f>
        <v>0</v>
      </c>
      <c r="BF337" s="191">
        <f>IF(N337="snížená",J337,0)</f>
        <v>0</v>
      </c>
      <c r="BG337" s="191">
        <f>IF(N337="zákl. přenesená",J337,0)</f>
        <v>0</v>
      </c>
      <c r="BH337" s="191">
        <f>IF(N337="sníž. přenesená",J337,0)</f>
        <v>0</v>
      </c>
      <c r="BI337" s="191">
        <f>IF(N337="nulová",J337,0)</f>
        <v>0</v>
      </c>
      <c r="BJ337" s="18" t="s">
        <v>80</v>
      </c>
      <c r="BK337" s="191">
        <f>ROUND(I337*H337,2)</f>
        <v>0</v>
      </c>
      <c r="BL337" s="18" t="s">
        <v>166</v>
      </c>
      <c r="BM337" s="190" t="s">
        <v>1224</v>
      </c>
    </row>
    <row r="338" spans="1:65" s="2" customFormat="1" ht="11.25">
      <c r="A338" s="35"/>
      <c r="B338" s="36"/>
      <c r="C338" s="37"/>
      <c r="D338" s="192" t="s">
        <v>168</v>
      </c>
      <c r="E338" s="37"/>
      <c r="F338" s="193" t="s">
        <v>465</v>
      </c>
      <c r="G338" s="37"/>
      <c r="H338" s="37"/>
      <c r="I338" s="194"/>
      <c r="J338" s="37"/>
      <c r="K338" s="37"/>
      <c r="L338" s="40"/>
      <c r="M338" s="195"/>
      <c r="N338" s="196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168</v>
      </c>
      <c r="AU338" s="18" t="s">
        <v>82</v>
      </c>
    </row>
    <row r="339" spans="1:65" s="13" customFormat="1" ht="22.5">
      <c r="B339" s="199"/>
      <c r="C339" s="200"/>
      <c r="D339" s="192" t="s">
        <v>172</v>
      </c>
      <c r="E339" s="201" t="s">
        <v>19</v>
      </c>
      <c r="F339" s="202" t="s">
        <v>462</v>
      </c>
      <c r="G339" s="200"/>
      <c r="H339" s="201" t="s">
        <v>19</v>
      </c>
      <c r="I339" s="203"/>
      <c r="J339" s="200"/>
      <c r="K339" s="200"/>
      <c r="L339" s="204"/>
      <c r="M339" s="205"/>
      <c r="N339" s="206"/>
      <c r="O339" s="206"/>
      <c r="P339" s="206"/>
      <c r="Q339" s="206"/>
      <c r="R339" s="206"/>
      <c r="S339" s="206"/>
      <c r="T339" s="207"/>
      <c r="AT339" s="208" t="s">
        <v>172</v>
      </c>
      <c r="AU339" s="208" t="s">
        <v>82</v>
      </c>
      <c r="AV339" s="13" t="s">
        <v>80</v>
      </c>
      <c r="AW339" s="13" t="s">
        <v>35</v>
      </c>
      <c r="AX339" s="13" t="s">
        <v>73</v>
      </c>
      <c r="AY339" s="208" t="s">
        <v>159</v>
      </c>
    </row>
    <row r="340" spans="1:65" s="14" customFormat="1" ht="11.25">
      <c r="B340" s="209"/>
      <c r="C340" s="210"/>
      <c r="D340" s="192" t="s">
        <v>172</v>
      </c>
      <c r="E340" s="211" t="s">
        <v>19</v>
      </c>
      <c r="F340" s="212" t="s">
        <v>467</v>
      </c>
      <c r="G340" s="210"/>
      <c r="H340" s="213">
        <v>1.0999999999999999E-2</v>
      </c>
      <c r="I340" s="214"/>
      <c r="J340" s="210"/>
      <c r="K340" s="210"/>
      <c r="L340" s="215"/>
      <c r="M340" s="216"/>
      <c r="N340" s="217"/>
      <c r="O340" s="217"/>
      <c r="P340" s="217"/>
      <c r="Q340" s="217"/>
      <c r="R340" s="217"/>
      <c r="S340" s="217"/>
      <c r="T340" s="218"/>
      <c r="AT340" s="219" t="s">
        <v>172</v>
      </c>
      <c r="AU340" s="219" t="s">
        <v>82</v>
      </c>
      <c r="AV340" s="14" t="s">
        <v>82</v>
      </c>
      <c r="AW340" s="14" t="s">
        <v>35</v>
      </c>
      <c r="AX340" s="14" t="s">
        <v>80</v>
      </c>
      <c r="AY340" s="219" t="s">
        <v>159</v>
      </c>
    </row>
    <row r="341" spans="1:65" s="2" customFormat="1" ht="21.75" customHeight="1">
      <c r="A341" s="35"/>
      <c r="B341" s="36"/>
      <c r="C341" s="179" t="s">
        <v>537</v>
      </c>
      <c r="D341" s="179" t="s">
        <v>161</v>
      </c>
      <c r="E341" s="180" t="s">
        <v>1060</v>
      </c>
      <c r="F341" s="181" t="s">
        <v>1061</v>
      </c>
      <c r="G341" s="182" t="s">
        <v>164</v>
      </c>
      <c r="H341" s="183">
        <v>10.72</v>
      </c>
      <c r="I341" s="184"/>
      <c r="J341" s="185">
        <f>ROUND(I341*H341,2)</f>
        <v>0</v>
      </c>
      <c r="K341" s="181" t="s">
        <v>165</v>
      </c>
      <c r="L341" s="40"/>
      <c r="M341" s="186" t="s">
        <v>19</v>
      </c>
      <c r="N341" s="187" t="s">
        <v>44</v>
      </c>
      <c r="O341" s="65"/>
      <c r="P341" s="188">
        <f>O341*H341</f>
        <v>0</v>
      </c>
      <c r="Q341" s="188">
        <v>0</v>
      </c>
      <c r="R341" s="188">
        <f>Q341*H341</f>
        <v>0</v>
      </c>
      <c r="S341" s="188">
        <v>2.0550000000000002</v>
      </c>
      <c r="T341" s="189">
        <f>S341*H341</f>
        <v>22.029600000000002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90" t="s">
        <v>166</v>
      </c>
      <c r="AT341" s="190" t="s">
        <v>161</v>
      </c>
      <c r="AU341" s="190" t="s">
        <v>82</v>
      </c>
      <c r="AY341" s="18" t="s">
        <v>159</v>
      </c>
      <c r="BE341" s="191">
        <f>IF(N341="základní",J341,0)</f>
        <v>0</v>
      </c>
      <c r="BF341" s="191">
        <f>IF(N341="snížená",J341,0)</f>
        <v>0</v>
      </c>
      <c r="BG341" s="191">
        <f>IF(N341="zákl. přenesená",J341,0)</f>
        <v>0</v>
      </c>
      <c r="BH341" s="191">
        <f>IF(N341="sníž. přenesená",J341,0)</f>
        <v>0</v>
      </c>
      <c r="BI341" s="191">
        <f>IF(N341="nulová",J341,0)</f>
        <v>0</v>
      </c>
      <c r="BJ341" s="18" t="s">
        <v>80</v>
      </c>
      <c r="BK341" s="191">
        <f>ROUND(I341*H341,2)</f>
        <v>0</v>
      </c>
      <c r="BL341" s="18" t="s">
        <v>166</v>
      </c>
      <c r="BM341" s="190" t="s">
        <v>1225</v>
      </c>
    </row>
    <row r="342" spans="1:65" s="2" customFormat="1" ht="29.25">
      <c r="A342" s="35"/>
      <c r="B342" s="36"/>
      <c r="C342" s="37"/>
      <c r="D342" s="192" t="s">
        <v>168</v>
      </c>
      <c r="E342" s="37"/>
      <c r="F342" s="193" t="s">
        <v>1063</v>
      </c>
      <c r="G342" s="37"/>
      <c r="H342" s="37"/>
      <c r="I342" s="194"/>
      <c r="J342" s="37"/>
      <c r="K342" s="37"/>
      <c r="L342" s="40"/>
      <c r="M342" s="195"/>
      <c r="N342" s="196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168</v>
      </c>
      <c r="AU342" s="18" t="s">
        <v>82</v>
      </c>
    </row>
    <row r="343" spans="1:65" s="2" customFormat="1" ht="11.25">
      <c r="A343" s="35"/>
      <c r="B343" s="36"/>
      <c r="C343" s="37"/>
      <c r="D343" s="197" t="s">
        <v>170</v>
      </c>
      <c r="E343" s="37"/>
      <c r="F343" s="198" t="s">
        <v>1064</v>
      </c>
      <c r="G343" s="37"/>
      <c r="H343" s="37"/>
      <c r="I343" s="194"/>
      <c r="J343" s="37"/>
      <c r="K343" s="37"/>
      <c r="L343" s="40"/>
      <c r="M343" s="195"/>
      <c r="N343" s="196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170</v>
      </c>
      <c r="AU343" s="18" t="s">
        <v>82</v>
      </c>
    </row>
    <row r="344" spans="1:65" s="13" customFormat="1" ht="11.25">
      <c r="B344" s="199"/>
      <c r="C344" s="200"/>
      <c r="D344" s="192" t="s">
        <v>172</v>
      </c>
      <c r="E344" s="201" t="s">
        <v>19</v>
      </c>
      <c r="F344" s="202" t="s">
        <v>474</v>
      </c>
      <c r="G344" s="200"/>
      <c r="H344" s="201" t="s">
        <v>19</v>
      </c>
      <c r="I344" s="203"/>
      <c r="J344" s="200"/>
      <c r="K344" s="200"/>
      <c r="L344" s="204"/>
      <c r="M344" s="205"/>
      <c r="N344" s="206"/>
      <c r="O344" s="206"/>
      <c r="P344" s="206"/>
      <c r="Q344" s="206"/>
      <c r="R344" s="206"/>
      <c r="S344" s="206"/>
      <c r="T344" s="207"/>
      <c r="AT344" s="208" t="s">
        <v>172</v>
      </c>
      <c r="AU344" s="208" t="s">
        <v>82</v>
      </c>
      <c r="AV344" s="13" t="s">
        <v>80</v>
      </c>
      <c r="AW344" s="13" t="s">
        <v>35</v>
      </c>
      <c r="AX344" s="13" t="s">
        <v>73</v>
      </c>
      <c r="AY344" s="208" t="s">
        <v>159</v>
      </c>
    </row>
    <row r="345" spans="1:65" s="13" customFormat="1" ht="45">
      <c r="B345" s="199"/>
      <c r="C345" s="200"/>
      <c r="D345" s="192" t="s">
        <v>172</v>
      </c>
      <c r="E345" s="201" t="s">
        <v>19</v>
      </c>
      <c r="F345" s="202" t="s">
        <v>1226</v>
      </c>
      <c r="G345" s="200"/>
      <c r="H345" s="201" t="s">
        <v>19</v>
      </c>
      <c r="I345" s="203"/>
      <c r="J345" s="200"/>
      <c r="K345" s="200"/>
      <c r="L345" s="204"/>
      <c r="M345" s="205"/>
      <c r="N345" s="206"/>
      <c r="O345" s="206"/>
      <c r="P345" s="206"/>
      <c r="Q345" s="206"/>
      <c r="R345" s="206"/>
      <c r="S345" s="206"/>
      <c r="T345" s="207"/>
      <c r="AT345" s="208" t="s">
        <v>172</v>
      </c>
      <c r="AU345" s="208" t="s">
        <v>82</v>
      </c>
      <c r="AV345" s="13" t="s">
        <v>80</v>
      </c>
      <c r="AW345" s="13" t="s">
        <v>35</v>
      </c>
      <c r="AX345" s="13" t="s">
        <v>73</v>
      </c>
      <c r="AY345" s="208" t="s">
        <v>159</v>
      </c>
    </row>
    <row r="346" spans="1:65" s="13" customFormat="1" ht="11.25">
      <c r="B346" s="199"/>
      <c r="C346" s="200"/>
      <c r="D346" s="192" t="s">
        <v>172</v>
      </c>
      <c r="E346" s="201" t="s">
        <v>19</v>
      </c>
      <c r="F346" s="202" t="s">
        <v>1227</v>
      </c>
      <c r="G346" s="200"/>
      <c r="H346" s="201" t="s">
        <v>19</v>
      </c>
      <c r="I346" s="203"/>
      <c r="J346" s="200"/>
      <c r="K346" s="200"/>
      <c r="L346" s="204"/>
      <c r="M346" s="205"/>
      <c r="N346" s="206"/>
      <c r="O346" s="206"/>
      <c r="P346" s="206"/>
      <c r="Q346" s="206"/>
      <c r="R346" s="206"/>
      <c r="S346" s="206"/>
      <c r="T346" s="207"/>
      <c r="AT346" s="208" t="s">
        <v>172</v>
      </c>
      <c r="AU346" s="208" t="s">
        <v>82</v>
      </c>
      <c r="AV346" s="13" t="s">
        <v>80</v>
      </c>
      <c r="AW346" s="13" t="s">
        <v>35</v>
      </c>
      <c r="AX346" s="13" t="s">
        <v>73</v>
      </c>
      <c r="AY346" s="208" t="s">
        <v>159</v>
      </c>
    </row>
    <row r="347" spans="1:65" s="13" customFormat="1" ht="11.25">
      <c r="B347" s="199"/>
      <c r="C347" s="200"/>
      <c r="D347" s="192" t="s">
        <v>172</v>
      </c>
      <c r="E347" s="201" t="s">
        <v>19</v>
      </c>
      <c r="F347" s="202" t="s">
        <v>477</v>
      </c>
      <c r="G347" s="200"/>
      <c r="H347" s="201" t="s">
        <v>19</v>
      </c>
      <c r="I347" s="203"/>
      <c r="J347" s="200"/>
      <c r="K347" s="200"/>
      <c r="L347" s="204"/>
      <c r="M347" s="205"/>
      <c r="N347" s="206"/>
      <c r="O347" s="206"/>
      <c r="P347" s="206"/>
      <c r="Q347" s="206"/>
      <c r="R347" s="206"/>
      <c r="S347" s="206"/>
      <c r="T347" s="207"/>
      <c r="AT347" s="208" t="s">
        <v>172</v>
      </c>
      <c r="AU347" s="208" t="s">
        <v>82</v>
      </c>
      <c r="AV347" s="13" t="s">
        <v>80</v>
      </c>
      <c r="AW347" s="13" t="s">
        <v>35</v>
      </c>
      <c r="AX347" s="13" t="s">
        <v>73</v>
      </c>
      <c r="AY347" s="208" t="s">
        <v>159</v>
      </c>
    </row>
    <row r="348" spans="1:65" s="14" customFormat="1" ht="11.25">
      <c r="B348" s="209"/>
      <c r="C348" s="210"/>
      <c r="D348" s="192" t="s">
        <v>172</v>
      </c>
      <c r="E348" s="211" t="s">
        <v>19</v>
      </c>
      <c r="F348" s="212" t="s">
        <v>1228</v>
      </c>
      <c r="G348" s="210"/>
      <c r="H348" s="213">
        <v>10.72</v>
      </c>
      <c r="I348" s="214"/>
      <c r="J348" s="210"/>
      <c r="K348" s="210"/>
      <c r="L348" s="215"/>
      <c r="M348" s="216"/>
      <c r="N348" s="217"/>
      <c r="O348" s="217"/>
      <c r="P348" s="217"/>
      <c r="Q348" s="217"/>
      <c r="R348" s="217"/>
      <c r="S348" s="217"/>
      <c r="T348" s="218"/>
      <c r="AT348" s="219" t="s">
        <v>172</v>
      </c>
      <c r="AU348" s="219" t="s">
        <v>82</v>
      </c>
      <c r="AV348" s="14" t="s">
        <v>82</v>
      </c>
      <c r="AW348" s="14" t="s">
        <v>35</v>
      </c>
      <c r="AX348" s="14" t="s">
        <v>80</v>
      </c>
      <c r="AY348" s="219" t="s">
        <v>159</v>
      </c>
    </row>
    <row r="349" spans="1:65" s="12" customFormat="1" ht="22.9" customHeight="1">
      <c r="B349" s="163"/>
      <c r="C349" s="164"/>
      <c r="D349" s="165" t="s">
        <v>72</v>
      </c>
      <c r="E349" s="177" t="s">
        <v>487</v>
      </c>
      <c r="F349" s="177" t="s">
        <v>488</v>
      </c>
      <c r="G349" s="164"/>
      <c r="H349" s="164"/>
      <c r="I349" s="167"/>
      <c r="J349" s="178">
        <f>BK349</f>
        <v>0</v>
      </c>
      <c r="K349" s="164"/>
      <c r="L349" s="169"/>
      <c r="M349" s="170"/>
      <c r="N349" s="171"/>
      <c r="O349" s="171"/>
      <c r="P349" s="172">
        <f>SUM(P350:P398)</f>
        <v>0</v>
      </c>
      <c r="Q349" s="171"/>
      <c r="R349" s="172">
        <f>SUM(R350:R398)</f>
        <v>0</v>
      </c>
      <c r="S349" s="171"/>
      <c r="T349" s="173">
        <f>SUM(T350:T398)</f>
        <v>0</v>
      </c>
      <c r="AR349" s="174" t="s">
        <v>80</v>
      </c>
      <c r="AT349" s="175" t="s">
        <v>72</v>
      </c>
      <c r="AU349" s="175" t="s">
        <v>80</v>
      </c>
      <c r="AY349" s="174" t="s">
        <v>159</v>
      </c>
      <c r="BK349" s="176">
        <f>SUM(BK350:BK398)</f>
        <v>0</v>
      </c>
    </row>
    <row r="350" spans="1:65" s="2" customFormat="1" ht="33" customHeight="1">
      <c r="A350" s="35"/>
      <c r="B350" s="36"/>
      <c r="C350" s="179" t="s">
        <v>547</v>
      </c>
      <c r="D350" s="179" t="s">
        <v>161</v>
      </c>
      <c r="E350" s="180" t="s">
        <v>490</v>
      </c>
      <c r="F350" s="181" t="s">
        <v>491</v>
      </c>
      <c r="G350" s="182" t="s">
        <v>222</v>
      </c>
      <c r="H350" s="183">
        <v>22.03</v>
      </c>
      <c r="I350" s="184"/>
      <c r="J350" s="185">
        <f>ROUND(I350*H350,2)</f>
        <v>0</v>
      </c>
      <c r="K350" s="181" t="s">
        <v>165</v>
      </c>
      <c r="L350" s="40"/>
      <c r="M350" s="186" t="s">
        <v>19</v>
      </c>
      <c r="N350" s="187" t="s">
        <v>44</v>
      </c>
      <c r="O350" s="65"/>
      <c r="P350" s="188">
        <f>O350*H350</f>
        <v>0</v>
      </c>
      <c r="Q350" s="188">
        <v>0</v>
      </c>
      <c r="R350" s="188">
        <f>Q350*H350</f>
        <v>0</v>
      </c>
      <c r="S350" s="188">
        <v>0</v>
      </c>
      <c r="T350" s="189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90" t="s">
        <v>166</v>
      </c>
      <c r="AT350" s="190" t="s">
        <v>161</v>
      </c>
      <c r="AU350" s="190" t="s">
        <v>82</v>
      </c>
      <c r="AY350" s="18" t="s">
        <v>159</v>
      </c>
      <c r="BE350" s="191">
        <f>IF(N350="základní",J350,0)</f>
        <v>0</v>
      </c>
      <c r="BF350" s="191">
        <f>IF(N350="snížená",J350,0)</f>
        <v>0</v>
      </c>
      <c r="BG350" s="191">
        <f>IF(N350="zákl. přenesená",J350,0)</f>
        <v>0</v>
      </c>
      <c r="BH350" s="191">
        <f>IF(N350="sníž. přenesená",J350,0)</f>
        <v>0</v>
      </c>
      <c r="BI350" s="191">
        <f>IF(N350="nulová",J350,0)</f>
        <v>0</v>
      </c>
      <c r="BJ350" s="18" t="s">
        <v>80</v>
      </c>
      <c r="BK350" s="191">
        <f>ROUND(I350*H350,2)</f>
        <v>0</v>
      </c>
      <c r="BL350" s="18" t="s">
        <v>166</v>
      </c>
      <c r="BM350" s="190" t="s">
        <v>1229</v>
      </c>
    </row>
    <row r="351" spans="1:65" s="2" customFormat="1" ht="29.25">
      <c r="A351" s="35"/>
      <c r="B351" s="36"/>
      <c r="C351" s="37"/>
      <c r="D351" s="192" t="s">
        <v>168</v>
      </c>
      <c r="E351" s="37"/>
      <c r="F351" s="193" t="s">
        <v>493</v>
      </c>
      <c r="G351" s="37"/>
      <c r="H351" s="37"/>
      <c r="I351" s="194"/>
      <c r="J351" s="37"/>
      <c r="K351" s="37"/>
      <c r="L351" s="40"/>
      <c r="M351" s="195"/>
      <c r="N351" s="196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168</v>
      </c>
      <c r="AU351" s="18" t="s">
        <v>82</v>
      </c>
    </row>
    <row r="352" spans="1:65" s="2" customFormat="1" ht="11.25">
      <c r="A352" s="35"/>
      <c r="B352" s="36"/>
      <c r="C352" s="37"/>
      <c r="D352" s="197" t="s">
        <v>170</v>
      </c>
      <c r="E352" s="37"/>
      <c r="F352" s="198" t="s">
        <v>494</v>
      </c>
      <c r="G352" s="37"/>
      <c r="H352" s="37"/>
      <c r="I352" s="194"/>
      <c r="J352" s="37"/>
      <c r="K352" s="37"/>
      <c r="L352" s="40"/>
      <c r="M352" s="195"/>
      <c r="N352" s="196"/>
      <c r="O352" s="65"/>
      <c r="P352" s="65"/>
      <c r="Q352" s="65"/>
      <c r="R352" s="65"/>
      <c r="S352" s="65"/>
      <c r="T352" s="66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170</v>
      </c>
      <c r="AU352" s="18" t="s">
        <v>82</v>
      </c>
    </row>
    <row r="353" spans="1:65" s="2" customFormat="1" ht="24.2" customHeight="1">
      <c r="A353" s="35"/>
      <c r="B353" s="36"/>
      <c r="C353" s="179" t="s">
        <v>555</v>
      </c>
      <c r="D353" s="179" t="s">
        <v>161</v>
      </c>
      <c r="E353" s="180" t="s">
        <v>496</v>
      </c>
      <c r="F353" s="181" t="s">
        <v>497</v>
      </c>
      <c r="G353" s="182" t="s">
        <v>222</v>
      </c>
      <c r="H353" s="183">
        <v>163.91399999999999</v>
      </c>
      <c r="I353" s="184"/>
      <c r="J353" s="185">
        <f>ROUND(I353*H353,2)</f>
        <v>0</v>
      </c>
      <c r="K353" s="181" t="s">
        <v>165</v>
      </c>
      <c r="L353" s="40"/>
      <c r="M353" s="186" t="s">
        <v>19</v>
      </c>
      <c r="N353" s="187" t="s">
        <v>44</v>
      </c>
      <c r="O353" s="65"/>
      <c r="P353" s="188">
        <f>O353*H353</f>
        <v>0</v>
      </c>
      <c r="Q353" s="188">
        <v>0</v>
      </c>
      <c r="R353" s="188">
        <f>Q353*H353</f>
        <v>0</v>
      </c>
      <c r="S353" s="188">
        <v>0</v>
      </c>
      <c r="T353" s="189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90" t="s">
        <v>166</v>
      </c>
      <c r="AT353" s="190" t="s">
        <v>161</v>
      </c>
      <c r="AU353" s="190" t="s">
        <v>82</v>
      </c>
      <c r="AY353" s="18" t="s">
        <v>159</v>
      </c>
      <c r="BE353" s="191">
        <f>IF(N353="základní",J353,0)</f>
        <v>0</v>
      </c>
      <c r="BF353" s="191">
        <f>IF(N353="snížená",J353,0)</f>
        <v>0</v>
      </c>
      <c r="BG353" s="191">
        <f>IF(N353="zákl. přenesená",J353,0)</f>
        <v>0</v>
      </c>
      <c r="BH353" s="191">
        <f>IF(N353="sníž. přenesená",J353,0)</f>
        <v>0</v>
      </c>
      <c r="BI353" s="191">
        <f>IF(N353="nulová",J353,0)</f>
        <v>0</v>
      </c>
      <c r="BJ353" s="18" t="s">
        <v>80</v>
      </c>
      <c r="BK353" s="191">
        <f>ROUND(I353*H353,2)</f>
        <v>0</v>
      </c>
      <c r="BL353" s="18" t="s">
        <v>166</v>
      </c>
      <c r="BM353" s="190" t="s">
        <v>1230</v>
      </c>
    </row>
    <row r="354" spans="1:65" s="2" customFormat="1" ht="29.25">
      <c r="A354" s="35"/>
      <c r="B354" s="36"/>
      <c r="C354" s="37"/>
      <c r="D354" s="192" t="s">
        <v>168</v>
      </c>
      <c r="E354" s="37"/>
      <c r="F354" s="193" t="s">
        <v>499</v>
      </c>
      <c r="G354" s="37"/>
      <c r="H354" s="37"/>
      <c r="I354" s="194"/>
      <c r="J354" s="37"/>
      <c r="K354" s="37"/>
      <c r="L354" s="40"/>
      <c r="M354" s="195"/>
      <c r="N354" s="196"/>
      <c r="O354" s="65"/>
      <c r="P354" s="65"/>
      <c r="Q354" s="65"/>
      <c r="R354" s="65"/>
      <c r="S354" s="65"/>
      <c r="T354" s="66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168</v>
      </c>
      <c r="AU354" s="18" t="s">
        <v>82</v>
      </c>
    </row>
    <row r="355" spans="1:65" s="2" customFormat="1" ht="11.25">
      <c r="A355" s="35"/>
      <c r="B355" s="36"/>
      <c r="C355" s="37"/>
      <c r="D355" s="197" t="s">
        <v>170</v>
      </c>
      <c r="E355" s="37"/>
      <c r="F355" s="198" t="s">
        <v>500</v>
      </c>
      <c r="G355" s="37"/>
      <c r="H355" s="37"/>
      <c r="I355" s="194"/>
      <c r="J355" s="37"/>
      <c r="K355" s="37"/>
      <c r="L355" s="40"/>
      <c r="M355" s="195"/>
      <c r="N355" s="196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170</v>
      </c>
      <c r="AU355" s="18" t="s">
        <v>82</v>
      </c>
    </row>
    <row r="356" spans="1:65" s="13" customFormat="1" ht="11.25">
      <c r="B356" s="199"/>
      <c r="C356" s="200"/>
      <c r="D356" s="192" t="s">
        <v>172</v>
      </c>
      <c r="E356" s="201" t="s">
        <v>19</v>
      </c>
      <c r="F356" s="202" t="s">
        <v>501</v>
      </c>
      <c r="G356" s="200"/>
      <c r="H356" s="201" t="s">
        <v>19</v>
      </c>
      <c r="I356" s="203"/>
      <c r="J356" s="200"/>
      <c r="K356" s="200"/>
      <c r="L356" s="204"/>
      <c r="M356" s="205"/>
      <c r="N356" s="206"/>
      <c r="O356" s="206"/>
      <c r="P356" s="206"/>
      <c r="Q356" s="206"/>
      <c r="R356" s="206"/>
      <c r="S356" s="206"/>
      <c r="T356" s="207"/>
      <c r="AT356" s="208" t="s">
        <v>172</v>
      </c>
      <c r="AU356" s="208" t="s">
        <v>82</v>
      </c>
      <c r="AV356" s="13" t="s">
        <v>80</v>
      </c>
      <c r="AW356" s="13" t="s">
        <v>35</v>
      </c>
      <c r="AX356" s="13" t="s">
        <v>73</v>
      </c>
      <c r="AY356" s="208" t="s">
        <v>159</v>
      </c>
    </row>
    <row r="357" spans="1:65" s="14" customFormat="1" ht="11.25">
      <c r="B357" s="209"/>
      <c r="C357" s="210"/>
      <c r="D357" s="192" t="s">
        <v>172</v>
      </c>
      <c r="E357" s="211" t="s">
        <v>19</v>
      </c>
      <c r="F357" s="212" t="s">
        <v>1231</v>
      </c>
      <c r="G357" s="210"/>
      <c r="H357" s="213">
        <v>163.91399999999999</v>
      </c>
      <c r="I357" s="214"/>
      <c r="J357" s="210"/>
      <c r="K357" s="210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172</v>
      </c>
      <c r="AU357" s="219" t="s">
        <v>82</v>
      </c>
      <c r="AV357" s="14" t="s">
        <v>82</v>
      </c>
      <c r="AW357" s="14" t="s">
        <v>35</v>
      </c>
      <c r="AX357" s="14" t="s">
        <v>73</v>
      </c>
      <c r="AY357" s="219" t="s">
        <v>159</v>
      </c>
    </row>
    <row r="358" spans="1:65" s="15" customFormat="1" ht="11.25">
      <c r="B358" s="220"/>
      <c r="C358" s="221"/>
      <c r="D358" s="192" t="s">
        <v>172</v>
      </c>
      <c r="E358" s="222" t="s">
        <v>19</v>
      </c>
      <c r="F358" s="223" t="s">
        <v>175</v>
      </c>
      <c r="G358" s="221"/>
      <c r="H358" s="224">
        <v>163.91399999999999</v>
      </c>
      <c r="I358" s="225"/>
      <c r="J358" s="221"/>
      <c r="K358" s="221"/>
      <c r="L358" s="226"/>
      <c r="M358" s="227"/>
      <c r="N358" s="228"/>
      <c r="O358" s="228"/>
      <c r="P358" s="228"/>
      <c r="Q358" s="228"/>
      <c r="R358" s="228"/>
      <c r="S358" s="228"/>
      <c r="T358" s="229"/>
      <c r="AT358" s="230" t="s">
        <v>172</v>
      </c>
      <c r="AU358" s="230" t="s">
        <v>82</v>
      </c>
      <c r="AV358" s="15" t="s">
        <v>166</v>
      </c>
      <c r="AW358" s="15" t="s">
        <v>35</v>
      </c>
      <c r="AX358" s="15" t="s">
        <v>80</v>
      </c>
      <c r="AY358" s="230" t="s">
        <v>159</v>
      </c>
    </row>
    <row r="359" spans="1:65" s="2" customFormat="1" ht="33" customHeight="1">
      <c r="A359" s="35"/>
      <c r="B359" s="36"/>
      <c r="C359" s="179" t="s">
        <v>560</v>
      </c>
      <c r="D359" s="179" t="s">
        <v>161</v>
      </c>
      <c r="E359" s="180" t="s">
        <v>894</v>
      </c>
      <c r="F359" s="181" t="s">
        <v>895</v>
      </c>
      <c r="G359" s="182" t="s">
        <v>222</v>
      </c>
      <c r="H359" s="183">
        <v>2.1469999999999998</v>
      </c>
      <c r="I359" s="184"/>
      <c r="J359" s="185">
        <f>ROUND(I359*H359,2)</f>
        <v>0</v>
      </c>
      <c r="K359" s="181" t="s">
        <v>165</v>
      </c>
      <c r="L359" s="40"/>
      <c r="M359" s="186" t="s">
        <v>19</v>
      </c>
      <c r="N359" s="187" t="s">
        <v>44</v>
      </c>
      <c r="O359" s="65"/>
      <c r="P359" s="188">
        <f>O359*H359</f>
        <v>0</v>
      </c>
      <c r="Q359" s="188">
        <v>0</v>
      </c>
      <c r="R359" s="188">
        <f>Q359*H359</f>
        <v>0</v>
      </c>
      <c r="S359" s="188">
        <v>0</v>
      </c>
      <c r="T359" s="189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90" t="s">
        <v>166</v>
      </c>
      <c r="AT359" s="190" t="s">
        <v>161</v>
      </c>
      <c r="AU359" s="190" t="s">
        <v>82</v>
      </c>
      <c r="AY359" s="18" t="s">
        <v>159</v>
      </c>
      <c r="BE359" s="191">
        <f>IF(N359="základní",J359,0)</f>
        <v>0</v>
      </c>
      <c r="BF359" s="191">
        <f>IF(N359="snížená",J359,0)</f>
        <v>0</v>
      </c>
      <c r="BG359" s="191">
        <f>IF(N359="zákl. přenesená",J359,0)</f>
        <v>0</v>
      </c>
      <c r="BH359" s="191">
        <f>IF(N359="sníž. přenesená",J359,0)</f>
        <v>0</v>
      </c>
      <c r="BI359" s="191">
        <f>IF(N359="nulová",J359,0)</f>
        <v>0</v>
      </c>
      <c r="BJ359" s="18" t="s">
        <v>80</v>
      </c>
      <c r="BK359" s="191">
        <f>ROUND(I359*H359,2)</f>
        <v>0</v>
      </c>
      <c r="BL359" s="18" t="s">
        <v>166</v>
      </c>
      <c r="BM359" s="190" t="s">
        <v>1232</v>
      </c>
    </row>
    <row r="360" spans="1:65" s="2" customFormat="1" ht="19.5">
      <c r="A360" s="35"/>
      <c r="B360" s="36"/>
      <c r="C360" s="37"/>
      <c r="D360" s="192" t="s">
        <v>168</v>
      </c>
      <c r="E360" s="37"/>
      <c r="F360" s="193" t="s">
        <v>897</v>
      </c>
      <c r="G360" s="37"/>
      <c r="H360" s="37"/>
      <c r="I360" s="194"/>
      <c r="J360" s="37"/>
      <c r="K360" s="37"/>
      <c r="L360" s="40"/>
      <c r="M360" s="195"/>
      <c r="N360" s="196"/>
      <c r="O360" s="65"/>
      <c r="P360" s="65"/>
      <c r="Q360" s="65"/>
      <c r="R360" s="65"/>
      <c r="S360" s="65"/>
      <c r="T360" s="66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168</v>
      </c>
      <c r="AU360" s="18" t="s">
        <v>82</v>
      </c>
    </row>
    <row r="361" spans="1:65" s="2" customFormat="1" ht="11.25">
      <c r="A361" s="35"/>
      <c r="B361" s="36"/>
      <c r="C361" s="37"/>
      <c r="D361" s="197" t="s">
        <v>170</v>
      </c>
      <c r="E361" s="37"/>
      <c r="F361" s="198" t="s">
        <v>898</v>
      </c>
      <c r="G361" s="37"/>
      <c r="H361" s="37"/>
      <c r="I361" s="194"/>
      <c r="J361" s="37"/>
      <c r="K361" s="37"/>
      <c r="L361" s="40"/>
      <c r="M361" s="195"/>
      <c r="N361" s="196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170</v>
      </c>
      <c r="AU361" s="18" t="s">
        <v>82</v>
      </c>
    </row>
    <row r="362" spans="1:65" s="13" customFormat="1" ht="11.25">
      <c r="B362" s="199"/>
      <c r="C362" s="200"/>
      <c r="D362" s="192" t="s">
        <v>172</v>
      </c>
      <c r="E362" s="201" t="s">
        <v>19</v>
      </c>
      <c r="F362" s="202" t="s">
        <v>899</v>
      </c>
      <c r="G362" s="200"/>
      <c r="H362" s="201" t="s">
        <v>19</v>
      </c>
      <c r="I362" s="203"/>
      <c r="J362" s="200"/>
      <c r="K362" s="200"/>
      <c r="L362" s="204"/>
      <c r="M362" s="205"/>
      <c r="N362" s="206"/>
      <c r="O362" s="206"/>
      <c r="P362" s="206"/>
      <c r="Q362" s="206"/>
      <c r="R362" s="206"/>
      <c r="S362" s="206"/>
      <c r="T362" s="207"/>
      <c r="AT362" s="208" t="s">
        <v>172</v>
      </c>
      <c r="AU362" s="208" t="s">
        <v>82</v>
      </c>
      <c r="AV362" s="13" t="s">
        <v>80</v>
      </c>
      <c r="AW362" s="13" t="s">
        <v>35</v>
      </c>
      <c r="AX362" s="13" t="s">
        <v>73</v>
      </c>
      <c r="AY362" s="208" t="s">
        <v>159</v>
      </c>
    </row>
    <row r="363" spans="1:65" s="14" customFormat="1" ht="11.25">
      <c r="B363" s="209"/>
      <c r="C363" s="210"/>
      <c r="D363" s="192" t="s">
        <v>172</v>
      </c>
      <c r="E363" s="211" t="s">
        <v>19</v>
      </c>
      <c r="F363" s="212" t="s">
        <v>1233</v>
      </c>
      <c r="G363" s="210"/>
      <c r="H363" s="213">
        <v>2.1469999999999998</v>
      </c>
      <c r="I363" s="214"/>
      <c r="J363" s="210"/>
      <c r="K363" s="210"/>
      <c r="L363" s="215"/>
      <c r="M363" s="216"/>
      <c r="N363" s="217"/>
      <c r="O363" s="217"/>
      <c r="P363" s="217"/>
      <c r="Q363" s="217"/>
      <c r="R363" s="217"/>
      <c r="S363" s="217"/>
      <c r="T363" s="218"/>
      <c r="AT363" s="219" t="s">
        <v>172</v>
      </c>
      <c r="AU363" s="219" t="s">
        <v>82</v>
      </c>
      <c r="AV363" s="14" t="s">
        <v>82</v>
      </c>
      <c r="AW363" s="14" t="s">
        <v>35</v>
      </c>
      <c r="AX363" s="14" t="s">
        <v>80</v>
      </c>
      <c r="AY363" s="219" t="s">
        <v>159</v>
      </c>
    </row>
    <row r="364" spans="1:65" s="2" customFormat="1" ht="16.5" customHeight="1">
      <c r="A364" s="35"/>
      <c r="B364" s="36"/>
      <c r="C364" s="179" t="s">
        <v>565</v>
      </c>
      <c r="D364" s="179" t="s">
        <v>161</v>
      </c>
      <c r="E364" s="180" t="s">
        <v>504</v>
      </c>
      <c r="F364" s="181" t="s">
        <v>505</v>
      </c>
      <c r="G364" s="182" t="s">
        <v>222</v>
      </c>
      <c r="H364" s="183">
        <v>22.03</v>
      </c>
      <c r="I364" s="184"/>
      <c r="J364" s="185">
        <f>ROUND(I364*H364,2)</f>
        <v>0</v>
      </c>
      <c r="K364" s="181" t="s">
        <v>165</v>
      </c>
      <c r="L364" s="40"/>
      <c r="M364" s="186" t="s">
        <v>19</v>
      </c>
      <c r="N364" s="187" t="s">
        <v>44</v>
      </c>
      <c r="O364" s="65"/>
      <c r="P364" s="188">
        <f>O364*H364</f>
        <v>0</v>
      </c>
      <c r="Q364" s="188">
        <v>0</v>
      </c>
      <c r="R364" s="188">
        <f>Q364*H364</f>
        <v>0</v>
      </c>
      <c r="S364" s="188">
        <v>0</v>
      </c>
      <c r="T364" s="189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90" t="s">
        <v>166</v>
      </c>
      <c r="AT364" s="190" t="s">
        <v>161</v>
      </c>
      <c r="AU364" s="190" t="s">
        <v>82</v>
      </c>
      <c r="AY364" s="18" t="s">
        <v>159</v>
      </c>
      <c r="BE364" s="191">
        <f>IF(N364="základní",J364,0)</f>
        <v>0</v>
      </c>
      <c r="BF364" s="191">
        <f>IF(N364="snížená",J364,0)</f>
        <v>0</v>
      </c>
      <c r="BG364" s="191">
        <f>IF(N364="zákl. přenesená",J364,0)</f>
        <v>0</v>
      </c>
      <c r="BH364" s="191">
        <f>IF(N364="sníž. přenesená",J364,0)</f>
        <v>0</v>
      </c>
      <c r="BI364" s="191">
        <f>IF(N364="nulová",J364,0)</f>
        <v>0</v>
      </c>
      <c r="BJ364" s="18" t="s">
        <v>80</v>
      </c>
      <c r="BK364" s="191">
        <f>ROUND(I364*H364,2)</f>
        <v>0</v>
      </c>
      <c r="BL364" s="18" t="s">
        <v>166</v>
      </c>
      <c r="BM364" s="190" t="s">
        <v>1234</v>
      </c>
    </row>
    <row r="365" spans="1:65" s="2" customFormat="1" ht="29.25">
      <c r="A365" s="35"/>
      <c r="B365" s="36"/>
      <c r="C365" s="37"/>
      <c r="D365" s="192" t="s">
        <v>168</v>
      </c>
      <c r="E365" s="37"/>
      <c r="F365" s="193" t="s">
        <v>507</v>
      </c>
      <c r="G365" s="37"/>
      <c r="H365" s="37"/>
      <c r="I365" s="194"/>
      <c r="J365" s="37"/>
      <c r="K365" s="37"/>
      <c r="L365" s="40"/>
      <c r="M365" s="195"/>
      <c r="N365" s="196"/>
      <c r="O365" s="65"/>
      <c r="P365" s="65"/>
      <c r="Q365" s="65"/>
      <c r="R365" s="65"/>
      <c r="S365" s="65"/>
      <c r="T365" s="66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168</v>
      </c>
      <c r="AU365" s="18" t="s">
        <v>82</v>
      </c>
    </row>
    <row r="366" spans="1:65" s="2" customFormat="1" ht="11.25">
      <c r="A366" s="35"/>
      <c r="B366" s="36"/>
      <c r="C366" s="37"/>
      <c r="D366" s="197" t="s">
        <v>170</v>
      </c>
      <c r="E366" s="37"/>
      <c r="F366" s="198" t="s">
        <v>508</v>
      </c>
      <c r="G366" s="37"/>
      <c r="H366" s="37"/>
      <c r="I366" s="194"/>
      <c r="J366" s="37"/>
      <c r="K366" s="37"/>
      <c r="L366" s="40"/>
      <c r="M366" s="195"/>
      <c r="N366" s="196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170</v>
      </c>
      <c r="AU366" s="18" t="s">
        <v>82</v>
      </c>
    </row>
    <row r="367" spans="1:65" s="2" customFormat="1" ht="24.2" customHeight="1">
      <c r="A367" s="35"/>
      <c r="B367" s="36"/>
      <c r="C367" s="179" t="s">
        <v>573</v>
      </c>
      <c r="D367" s="179" t="s">
        <v>161</v>
      </c>
      <c r="E367" s="180" t="s">
        <v>510</v>
      </c>
      <c r="F367" s="181" t="s">
        <v>511</v>
      </c>
      <c r="G367" s="182" t="s">
        <v>222</v>
      </c>
      <c r="H367" s="183">
        <v>22.03</v>
      </c>
      <c r="I367" s="184"/>
      <c r="J367" s="185">
        <f>ROUND(I367*H367,2)</f>
        <v>0</v>
      </c>
      <c r="K367" s="181" t="s">
        <v>165</v>
      </c>
      <c r="L367" s="40"/>
      <c r="M367" s="186" t="s">
        <v>19</v>
      </c>
      <c r="N367" s="187" t="s">
        <v>44</v>
      </c>
      <c r="O367" s="65"/>
      <c r="P367" s="188">
        <f>O367*H367</f>
        <v>0</v>
      </c>
      <c r="Q367" s="188">
        <v>0</v>
      </c>
      <c r="R367" s="188">
        <f>Q367*H367</f>
        <v>0</v>
      </c>
      <c r="S367" s="188">
        <v>0</v>
      </c>
      <c r="T367" s="189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90" t="s">
        <v>166</v>
      </c>
      <c r="AT367" s="190" t="s">
        <v>161</v>
      </c>
      <c r="AU367" s="190" t="s">
        <v>82</v>
      </c>
      <c r="AY367" s="18" t="s">
        <v>159</v>
      </c>
      <c r="BE367" s="191">
        <f>IF(N367="základní",J367,0)</f>
        <v>0</v>
      </c>
      <c r="BF367" s="191">
        <f>IF(N367="snížená",J367,0)</f>
        <v>0</v>
      </c>
      <c r="BG367" s="191">
        <f>IF(N367="zákl. přenesená",J367,0)</f>
        <v>0</v>
      </c>
      <c r="BH367" s="191">
        <f>IF(N367="sníž. přenesená",J367,0)</f>
        <v>0</v>
      </c>
      <c r="BI367" s="191">
        <f>IF(N367="nulová",J367,0)</f>
        <v>0</v>
      </c>
      <c r="BJ367" s="18" t="s">
        <v>80</v>
      </c>
      <c r="BK367" s="191">
        <f>ROUND(I367*H367,2)</f>
        <v>0</v>
      </c>
      <c r="BL367" s="18" t="s">
        <v>166</v>
      </c>
      <c r="BM367" s="190" t="s">
        <v>1235</v>
      </c>
    </row>
    <row r="368" spans="1:65" s="2" customFormat="1" ht="19.5">
      <c r="A368" s="35"/>
      <c r="B368" s="36"/>
      <c r="C368" s="37"/>
      <c r="D368" s="192" t="s">
        <v>168</v>
      </c>
      <c r="E368" s="37"/>
      <c r="F368" s="193" t="s">
        <v>513</v>
      </c>
      <c r="G368" s="37"/>
      <c r="H368" s="37"/>
      <c r="I368" s="194"/>
      <c r="J368" s="37"/>
      <c r="K368" s="37"/>
      <c r="L368" s="40"/>
      <c r="M368" s="195"/>
      <c r="N368" s="196"/>
      <c r="O368" s="65"/>
      <c r="P368" s="65"/>
      <c r="Q368" s="65"/>
      <c r="R368" s="65"/>
      <c r="S368" s="65"/>
      <c r="T368" s="66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168</v>
      </c>
      <c r="AU368" s="18" t="s">
        <v>82</v>
      </c>
    </row>
    <row r="369" spans="1:65" s="2" customFormat="1" ht="11.25">
      <c r="A369" s="35"/>
      <c r="B369" s="36"/>
      <c r="C369" s="37"/>
      <c r="D369" s="197" t="s">
        <v>170</v>
      </c>
      <c r="E369" s="37"/>
      <c r="F369" s="198" t="s">
        <v>514</v>
      </c>
      <c r="G369" s="37"/>
      <c r="H369" s="37"/>
      <c r="I369" s="194"/>
      <c r="J369" s="37"/>
      <c r="K369" s="37"/>
      <c r="L369" s="40"/>
      <c r="M369" s="195"/>
      <c r="N369" s="196"/>
      <c r="O369" s="65"/>
      <c r="P369" s="65"/>
      <c r="Q369" s="65"/>
      <c r="R369" s="65"/>
      <c r="S369" s="65"/>
      <c r="T369" s="66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170</v>
      </c>
      <c r="AU369" s="18" t="s">
        <v>82</v>
      </c>
    </row>
    <row r="370" spans="1:65" s="2" customFormat="1" ht="16.5" customHeight="1">
      <c r="A370" s="35"/>
      <c r="B370" s="36"/>
      <c r="C370" s="179" t="s">
        <v>891</v>
      </c>
      <c r="D370" s="179" t="s">
        <v>161</v>
      </c>
      <c r="E370" s="180" t="s">
        <v>516</v>
      </c>
      <c r="F370" s="181" t="s">
        <v>517</v>
      </c>
      <c r="G370" s="182" t="s">
        <v>222</v>
      </c>
      <c r="H370" s="183">
        <v>220.3</v>
      </c>
      <c r="I370" s="184"/>
      <c r="J370" s="185">
        <f>ROUND(I370*H370,2)</f>
        <v>0</v>
      </c>
      <c r="K370" s="181" t="s">
        <v>165</v>
      </c>
      <c r="L370" s="40"/>
      <c r="M370" s="186" t="s">
        <v>19</v>
      </c>
      <c r="N370" s="187" t="s">
        <v>44</v>
      </c>
      <c r="O370" s="65"/>
      <c r="P370" s="188">
        <f>O370*H370</f>
        <v>0</v>
      </c>
      <c r="Q370" s="188">
        <v>0</v>
      </c>
      <c r="R370" s="188">
        <f>Q370*H370</f>
        <v>0</v>
      </c>
      <c r="S370" s="188">
        <v>0</v>
      </c>
      <c r="T370" s="189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90" t="s">
        <v>166</v>
      </c>
      <c r="AT370" s="190" t="s">
        <v>161</v>
      </c>
      <c r="AU370" s="190" t="s">
        <v>82</v>
      </c>
      <c r="AY370" s="18" t="s">
        <v>159</v>
      </c>
      <c r="BE370" s="191">
        <f>IF(N370="základní",J370,0)</f>
        <v>0</v>
      </c>
      <c r="BF370" s="191">
        <f>IF(N370="snížená",J370,0)</f>
        <v>0</v>
      </c>
      <c r="BG370" s="191">
        <f>IF(N370="zákl. přenesená",J370,0)</f>
        <v>0</v>
      </c>
      <c r="BH370" s="191">
        <f>IF(N370="sníž. přenesená",J370,0)</f>
        <v>0</v>
      </c>
      <c r="BI370" s="191">
        <f>IF(N370="nulová",J370,0)</f>
        <v>0</v>
      </c>
      <c r="BJ370" s="18" t="s">
        <v>80</v>
      </c>
      <c r="BK370" s="191">
        <f>ROUND(I370*H370,2)</f>
        <v>0</v>
      </c>
      <c r="BL370" s="18" t="s">
        <v>166</v>
      </c>
      <c r="BM370" s="190" t="s">
        <v>1236</v>
      </c>
    </row>
    <row r="371" spans="1:65" s="2" customFormat="1" ht="29.25">
      <c r="A371" s="35"/>
      <c r="B371" s="36"/>
      <c r="C371" s="37"/>
      <c r="D371" s="192" t="s">
        <v>168</v>
      </c>
      <c r="E371" s="37"/>
      <c r="F371" s="193" t="s">
        <v>519</v>
      </c>
      <c r="G371" s="37"/>
      <c r="H371" s="37"/>
      <c r="I371" s="194"/>
      <c r="J371" s="37"/>
      <c r="K371" s="37"/>
      <c r="L371" s="40"/>
      <c r="M371" s="195"/>
      <c r="N371" s="196"/>
      <c r="O371" s="65"/>
      <c r="P371" s="65"/>
      <c r="Q371" s="65"/>
      <c r="R371" s="65"/>
      <c r="S371" s="65"/>
      <c r="T371" s="66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168</v>
      </c>
      <c r="AU371" s="18" t="s">
        <v>82</v>
      </c>
    </row>
    <row r="372" spans="1:65" s="2" customFormat="1" ht="11.25">
      <c r="A372" s="35"/>
      <c r="B372" s="36"/>
      <c r="C372" s="37"/>
      <c r="D372" s="197" t="s">
        <v>170</v>
      </c>
      <c r="E372" s="37"/>
      <c r="F372" s="198" t="s">
        <v>520</v>
      </c>
      <c r="G372" s="37"/>
      <c r="H372" s="37"/>
      <c r="I372" s="194"/>
      <c r="J372" s="37"/>
      <c r="K372" s="37"/>
      <c r="L372" s="40"/>
      <c r="M372" s="195"/>
      <c r="N372" s="196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170</v>
      </c>
      <c r="AU372" s="18" t="s">
        <v>82</v>
      </c>
    </row>
    <row r="373" spans="1:65" s="14" customFormat="1" ht="11.25">
      <c r="B373" s="209"/>
      <c r="C373" s="210"/>
      <c r="D373" s="192" t="s">
        <v>172</v>
      </c>
      <c r="E373" s="210"/>
      <c r="F373" s="212" t="s">
        <v>1237</v>
      </c>
      <c r="G373" s="210"/>
      <c r="H373" s="213">
        <v>220.3</v>
      </c>
      <c r="I373" s="214"/>
      <c r="J373" s="210"/>
      <c r="K373" s="210"/>
      <c r="L373" s="215"/>
      <c r="M373" s="216"/>
      <c r="N373" s="217"/>
      <c r="O373" s="217"/>
      <c r="P373" s="217"/>
      <c r="Q373" s="217"/>
      <c r="R373" s="217"/>
      <c r="S373" s="217"/>
      <c r="T373" s="218"/>
      <c r="AT373" s="219" t="s">
        <v>172</v>
      </c>
      <c r="AU373" s="219" t="s">
        <v>82</v>
      </c>
      <c r="AV373" s="14" t="s">
        <v>82</v>
      </c>
      <c r="AW373" s="14" t="s">
        <v>4</v>
      </c>
      <c r="AX373" s="14" t="s">
        <v>80</v>
      </c>
      <c r="AY373" s="219" t="s">
        <v>159</v>
      </c>
    </row>
    <row r="374" spans="1:65" s="2" customFormat="1" ht="24.2" customHeight="1">
      <c r="A374" s="35"/>
      <c r="B374" s="36"/>
      <c r="C374" s="179" t="s">
        <v>893</v>
      </c>
      <c r="D374" s="179" t="s">
        <v>161</v>
      </c>
      <c r="E374" s="180" t="s">
        <v>911</v>
      </c>
      <c r="F374" s="181" t="s">
        <v>912</v>
      </c>
      <c r="G374" s="182" t="s">
        <v>222</v>
      </c>
      <c r="H374" s="183">
        <v>2.1469999999999998</v>
      </c>
      <c r="I374" s="184"/>
      <c r="J374" s="185">
        <f>ROUND(I374*H374,2)</f>
        <v>0</v>
      </c>
      <c r="K374" s="181" t="s">
        <v>165</v>
      </c>
      <c r="L374" s="40"/>
      <c r="M374" s="186" t="s">
        <v>19</v>
      </c>
      <c r="N374" s="187" t="s">
        <v>44</v>
      </c>
      <c r="O374" s="65"/>
      <c r="P374" s="188">
        <f>O374*H374</f>
        <v>0</v>
      </c>
      <c r="Q374" s="188">
        <v>0</v>
      </c>
      <c r="R374" s="188">
        <f>Q374*H374</f>
        <v>0</v>
      </c>
      <c r="S374" s="188">
        <v>0</v>
      </c>
      <c r="T374" s="189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90" t="s">
        <v>166</v>
      </c>
      <c r="AT374" s="190" t="s">
        <v>161</v>
      </c>
      <c r="AU374" s="190" t="s">
        <v>82</v>
      </c>
      <c r="AY374" s="18" t="s">
        <v>159</v>
      </c>
      <c r="BE374" s="191">
        <f>IF(N374="základní",J374,0)</f>
        <v>0</v>
      </c>
      <c r="BF374" s="191">
        <f>IF(N374="snížená",J374,0)</f>
        <v>0</v>
      </c>
      <c r="BG374" s="191">
        <f>IF(N374="zákl. přenesená",J374,0)</f>
        <v>0</v>
      </c>
      <c r="BH374" s="191">
        <f>IF(N374="sníž. přenesená",J374,0)</f>
        <v>0</v>
      </c>
      <c r="BI374" s="191">
        <f>IF(N374="nulová",J374,0)</f>
        <v>0</v>
      </c>
      <c r="BJ374" s="18" t="s">
        <v>80</v>
      </c>
      <c r="BK374" s="191">
        <f>ROUND(I374*H374,2)</f>
        <v>0</v>
      </c>
      <c r="BL374" s="18" t="s">
        <v>166</v>
      </c>
      <c r="BM374" s="190" t="s">
        <v>1238</v>
      </c>
    </row>
    <row r="375" spans="1:65" s="2" customFormat="1" ht="29.25">
      <c r="A375" s="35"/>
      <c r="B375" s="36"/>
      <c r="C375" s="37"/>
      <c r="D375" s="192" t="s">
        <v>168</v>
      </c>
      <c r="E375" s="37"/>
      <c r="F375" s="193" t="s">
        <v>914</v>
      </c>
      <c r="G375" s="37"/>
      <c r="H375" s="37"/>
      <c r="I375" s="194"/>
      <c r="J375" s="37"/>
      <c r="K375" s="37"/>
      <c r="L375" s="40"/>
      <c r="M375" s="195"/>
      <c r="N375" s="196"/>
      <c r="O375" s="65"/>
      <c r="P375" s="65"/>
      <c r="Q375" s="65"/>
      <c r="R375" s="65"/>
      <c r="S375" s="65"/>
      <c r="T375" s="66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168</v>
      </c>
      <c r="AU375" s="18" t="s">
        <v>82</v>
      </c>
    </row>
    <row r="376" spans="1:65" s="2" customFormat="1" ht="11.25">
      <c r="A376" s="35"/>
      <c r="B376" s="36"/>
      <c r="C376" s="37"/>
      <c r="D376" s="197" t="s">
        <v>170</v>
      </c>
      <c r="E376" s="37"/>
      <c r="F376" s="198" t="s">
        <v>915</v>
      </c>
      <c r="G376" s="37"/>
      <c r="H376" s="37"/>
      <c r="I376" s="194"/>
      <c r="J376" s="37"/>
      <c r="K376" s="37"/>
      <c r="L376" s="40"/>
      <c r="M376" s="195"/>
      <c r="N376" s="196"/>
      <c r="O376" s="65"/>
      <c r="P376" s="65"/>
      <c r="Q376" s="65"/>
      <c r="R376" s="65"/>
      <c r="S376" s="65"/>
      <c r="T376" s="66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170</v>
      </c>
      <c r="AU376" s="18" t="s">
        <v>82</v>
      </c>
    </row>
    <row r="377" spans="1:65" s="13" customFormat="1" ht="11.25">
      <c r="B377" s="199"/>
      <c r="C377" s="200"/>
      <c r="D377" s="192" t="s">
        <v>172</v>
      </c>
      <c r="E377" s="201" t="s">
        <v>19</v>
      </c>
      <c r="F377" s="202" t="s">
        <v>917</v>
      </c>
      <c r="G377" s="200"/>
      <c r="H377" s="201" t="s">
        <v>19</v>
      </c>
      <c r="I377" s="203"/>
      <c r="J377" s="200"/>
      <c r="K377" s="200"/>
      <c r="L377" s="204"/>
      <c r="M377" s="205"/>
      <c r="N377" s="206"/>
      <c r="O377" s="206"/>
      <c r="P377" s="206"/>
      <c r="Q377" s="206"/>
      <c r="R377" s="206"/>
      <c r="S377" s="206"/>
      <c r="T377" s="207"/>
      <c r="AT377" s="208" t="s">
        <v>172</v>
      </c>
      <c r="AU377" s="208" t="s">
        <v>82</v>
      </c>
      <c r="AV377" s="13" t="s">
        <v>80</v>
      </c>
      <c r="AW377" s="13" t="s">
        <v>35</v>
      </c>
      <c r="AX377" s="13" t="s">
        <v>73</v>
      </c>
      <c r="AY377" s="208" t="s">
        <v>159</v>
      </c>
    </row>
    <row r="378" spans="1:65" s="14" customFormat="1" ht="11.25">
      <c r="B378" s="209"/>
      <c r="C378" s="210"/>
      <c r="D378" s="192" t="s">
        <v>172</v>
      </c>
      <c r="E378" s="211" t="s">
        <v>19</v>
      </c>
      <c r="F378" s="212" t="s">
        <v>1233</v>
      </c>
      <c r="G378" s="210"/>
      <c r="H378" s="213">
        <v>2.1469999999999998</v>
      </c>
      <c r="I378" s="214"/>
      <c r="J378" s="210"/>
      <c r="K378" s="210"/>
      <c r="L378" s="215"/>
      <c r="M378" s="216"/>
      <c r="N378" s="217"/>
      <c r="O378" s="217"/>
      <c r="P378" s="217"/>
      <c r="Q378" s="217"/>
      <c r="R378" s="217"/>
      <c r="S378" s="217"/>
      <c r="T378" s="218"/>
      <c r="AT378" s="219" t="s">
        <v>172</v>
      </c>
      <c r="AU378" s="219" t="s">
        <v>82</v>
      </c>
      <c r="AV378" s="14" t="s">
        <v>82</v>
      </c>
      <c r="AW378" s="14" t="s">
        <v>35</v>
      </c>
      <c r="AX378" s="14" t="s">
        <v>73</v>
      </c>
      <c r="AY378" s="219" t="s">
        <v>159</v>
      </c>
    </row>
    <row r="379" spans="1:65" s="15" customFormat="1" ht="11.25">
      <c r="B379" s="220"/>
      <c r="C379" s="221"/>
      <c r="D379" s="192" t="s">
        <v>172</v>
      </c>
      <c r="E379" s="222" t="s">
        <v>19</v>
      </c>
      <c r="F379" s="223" t="s">
        <v>175</v>
      </c>
      <c r="G379" s="221"/>
      <c r="H379" s="224">
        <v>2.1469999999999998</v>
      </c>
      <c r="I379" s="225"/>
      <c r="J379" s="221"/>
      <c r="K379" s="221"/>
      <c r="L379" s="226"/>
      <c r="M379" s="227"/>
      <c r="N379" s="228"/>
      <c r="O379" s="228"/>
      <c r="P379" s="228"/>
      <c r="Q379" s="228"/>
      <c r="R379" s="228"/>
      <c r="S379" s="228"/>
      <c r="T379" s="229"/>
      <c r="AT379" s="230" t="s">
        <v>172</v>
      </c>
      <c r="AU379" s="230" t="s">
        <v>82</v>
      </c>
      <c r="AV379" s="15" t="s">
        <v>166</v>
      </c>
      <c r="AW379" s="15" t="s">
        <v>35</v>
      </c>
      <c r="AX379" s="15" t="s">
        <v>80</v>
      </c>
      <c r="AY379" s="230" t="s">
        <v>159</v>
      </c>
    </row>
    <row r="380" spans="1:65" s="2" customFormat="1" ht="24.2" customHeight="1">
      <c r="A380" s="35"/>
      <c r="B380" s="36"/>
      <c r="C380" s="179" t="s">
        <v>903</v>
      </c>
      <c r="D380" s="179" t="s">
        <v>161</v>
      </c>
      <c r="E380" s="180" t="s">
        <v>1239</v>
      </c>
      <c r="F380" s="181" t="s">
        <v>1240</v>
      </c>
      <c r="G380" s="182" t="s">
        <v>222</v>
      </c>
      <c r="H380" s="183">
        <v>21.47</v>
      </c>
      <c r="I380" s="184"/>
      <c r="J380" s="185">
        <f>ROUND(I380*H380,2)</f>
        <v>0</v>
      </c>
      <c r="K380" s="181" t="s">
        <v>165</v>
      </c>
      <c r="L380" s="40"/>
      <c r="M380" s="186" t="s">
        <v>19</v>
      </c>
      <c r="N380" s="187" t="s">
        <v>44</v>
      </c>
      <c r="O380" s="65"/>
      <c r="P380" s="188">
        <f>O380*H380</f>
        <v>0</v>
      </c>
      <c r="Q380" s="188">
        <v>0</v>
      </c>
      <c r="R380" s="188">
        <f>Q380*H380</f>
        <v>0</v>
      </c>
      <c r="S380" s="188">
        <v>0</v>
      </c>
      <c r="T380" s="189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190" t="s">
        <v>166</v>
      </c>
      <c r="AT380" s="190" t="s">
        <v>161</v>
      </c>
      <c r="AU380" s="190" t="s">
        <v>82</v>
      </c>
      <c r="AY380" s="18" t="s">
        <v>159</v>
      </c>
      <c r="BE380" s="191">
        <f>IF(N380="základní",J380,0)</f>
        <v>0</v>
      </c>
      <c r="BF380" s="191">
        <f>IF(N380="snížená",J380,0)</f>
        <v>0</v>
      </c>
      <c r="BG380" s="191">
        <f>IF(N380="zákl. přenesená",J380,0)</f>
        <v>0</v>
      </c>
      <c r="BH380" s="191">
        <f>IF(N380="sníž. přenesená",J380,0)</f>
        <v>0</v>
      </c>
      <c r="BI380" s="191">
        <f>IF(N380="nulová",J380,0)</f>
        <v>0</v>
      </c>
      <c r="BJ380" s="18" t="s">
        <v>80</v>
      </c>
      <c r="BK380" s="191">
        <f>ROUND(I380*H380,2)</f>
        <v>0</v>
      </c>
      <c r="BL380" s="18" t="s">
        <v>166</v>
      </c>
      <c r="BM380" s="190" t="s">
        <v>1241</v>
      </c>
    </row>
    <row r="381" spans="1:65" s="2" customFormat="1" ht="39">
      <c r="A381" s="35"/>
      <c r="B381" s="36"/>
      <c r="C381" s="37"/>
      <c r="D381" s="192" t="s">
        <v>168</v>
      </c>
      <c r="E381" s="37"/>
      <c r="F381" s="193" t="s">
        <v>1242</v>
      </c>
      <c r="G381" s="37"/>
      <c r="H381" s="37"/>
      <c r="I381" s="194"/>
      <c r="J381" s="37"/>
      <c r="K381" s="37"/>
      <c r="L381" s="40"/>
      <c r="M381" s="195"/>
      <c r="N381" s="196"/>
      <c r="O381" s="65"/>
      <c r="P381" s="65"/>
      <c r="Q381" s="65"/>
      <c r="R381" s="65"/>
      <c r="S381" s="65"/>
      <c r="T381" s="66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168</v>
      </c>
      <c r="AU381" s="18" t="s">
        <v>82</v>
      </c>
    </row>
    <row r="382" spans="1:65" s="2" customFormat="1" ht="11.25">
      <c r="A382" s="35"/>
      <c r="B382" s="36"/>
      <c r="C382" s="37"/>
      <c r="D382" s="197" t="s">
        <v>170</v>
      </c>
      <c r="E382" s="37"/>
      <c r="F382" s="198" t="s">
        <v>1243</v>
      </c>
      <c r="G382" s="37"/>
      <c r="H382" s="37"/>
      <c r="I382" s="194"/>
      <c r="J382" s="37"/>
      <c r="K382" s="37"/>
      <c r="L382" s="40"/>
      <c r="M382" s="195"/>
      <c r="N382" s="196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170</v>
      </c>
      <c r="AU382" s="18" t="s">
        <v>82</v>
      </c>
    </row>
    <row r="383" spans="1:65" s="14" customFormat="1" ht="11.25">
      <c r="B383" s="209"/>
      <c r="C383" s="210"/>
      <c r="D383" s="192" t="s">
        <v>172</v>
      </c>
      <c r="E383" s="210"/>
      <c r="F383" s="212" t="s">
        <v>1244</v>
      </c>
      <c r="G383" s="210"/>
      <c r="H383" s="213">
        <v>21.47</v>
      </c>
      <c r="I383" s="214"/>
      <c r="J383" s="210"/>
      <c r="K383" s="210"/>
      <c r="L383" s="215"/>
      <c r="M383" s="216"/>
      <c r="N383" s="217"/>
      <c r="O383" s="217"/>
      <c r="P383" s="217"/>
      <c r="Q383" s="217"/>
      <c r="R383" s="217"/>
      <c r="S383" s="217"/>
      <c r="T383" s="218"/>
      <c r="AT383" s="219" t="s">
        <v>172</v>
      </c>
      <c r="AU383" s="219" t="s">
        <v>82</v>
      </c>
      <c r="AV383" s="14" t="s">
        <v>82</v>
      </c>
      <c r="AW383" s="14" t="s">
        <v>4</v>
      </c>
      <c r="AX383" s="14" t="s">
        <v>80</v>
      </c>
      <c r="AY383" s="219" t="s">
        <v>159</v>
      </c>
    </row>
    <row r="384" spans="1:65" s="2" customFormat="1" ht="24.2" customHeight="1">
      <c r="A384" s="35"/>
      <c r="B384" s="36"/>
      <c r="C384" s="179" t="s">
        <v>905</v>
      </c>
      <c r="D384" s="179" t="s">
        <v>161</v>
      </c>
      <c r="E384" s="180" t="s">
        <v>1245</v>
      </c>
      <c r="F384" s="181" t="s">
        <v>1246</v>
      </c>
      <c r="G384" s="182" t="s">
        <v>222</v>
      </c>
      <c r="H384" s="183">
        <v>2.1469999999999998</v>
      </c>
      <c r="I384" s="184"/>
      <c r="J384" s="185">
        <f>ROUND(I384*H384,2)</f>
        <v>0</v>
      </c>
      <c r="K384" s="181" t="s">
        <v>165</v>
      </c>
      <c r="L384" s="40"/>
      <c r="M384" s="186" t="s">
        <v>19</v>
      </c>
      <c r="N384" s="187" t="s">
        <v>44</v>
      </c>
      <c r="O384" s="65"/>
      <c r="P384" s="188">
        <f>O384*H384</f>
        <v>0</v>
      </c>
      <c r="Q384" s="188">
        <v>0</v>
      </c>
      <c r="R384" s="188">
        <f>Q384*H384</f>
        <v>0</v>
      </c>
      <c r="S384" s="188">
        <v>0</v>
      </c>
      <c r="T384" s="189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90" t="s">
        <v>166</v>
      </c>
      <c r="AT384" s="190" t="s">
        <v>161</v>
      </c>
      <c r="AU384" s="190" t="s">
        <v>82</v>
      </c>
      <c r="AY384" s="18" t="s">
        <v>159</v>
      </c>
      <c r="BE384" s="191">
        <f>IF(N384="základní",J384,0)</f>
        <v>0</v>
      </c>
      <c r="BF384" s="191">
        <f>IF(N384="snížená",J384,0)</f>
        <v>0</v>
      </c>
      <c r="BG384" s="191">
        <f>IF(N384="zákl. přenesená",J384,0)</f>
        <v>0</v>
      </c>
      <c r="BH384" s="191">
        <f>IF(N384="sníž. přenesená",J384,0)</f>
        <v>0</v>
      </c>
      <c r="BI384" s="191">
        <f>IF(N384="nulová",J384,0)</f>
        <v>0</v>
      </c>
      <c r="BJ384" s="18" t="s">
        <v>80</v>
      </c>
      <c r="BK384" s="191">
        <f>ROUND(I384*H384,2)</f>
        <v>0</v>
      </c>
      <c r="BL384" s="18" t="s">
        <v>166</v>
      </c>
      <c r="BM384" s="190" t="s">
        <v>1247</v>
      </c>
    </row>
    <row r="385" spans="1:65" s="2" customFormat="1" ht="19.5">
      <c r="A385" s="35"/>
      <c r="B385" s="36"/>
      <c r="C385" s="37"/>
      <c r="D385" s="192" t="s">
        <v>168</v>
      </c>
      <c r="E385" s="37"/>
      <c r="F385" s="193" t="s">
        <v>1248</v>
      </c>
      <c r="G385" s="37"/>
      <c r="H385" s="37"/>
      <c r="I385" s="194"/>
      <c r="J385" s="37"/>
      <c r="K385" s="37"/>
      <c r="L385" s="40"/>
      <c r="M385" s="195"/>
      <c r="N385" s="196"/>
      <c r="O385" s="65"/>
      <c r="P385" s="65"/>
      <c r="Q385" s="65"/>
      <c r="R385" s="65"/>
      <c r="S385" s="65"/>
      <c r="T385" s="66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168</v>
      </c>
      <c r="AU385" s="18" t="s">
        <v>82</v>
      </c>
    </row>
    <row r="386" spans="1:65" s="2" customFormat="1" ht="11.25">
      <c r="A386" s="35"/>
      <c r="B386" s="36"/>
      <c r="C386" s="37"/>
      <c r="D386" s="197" t="s">
        <v>170</v>
      </c>
      <c r="E386" s="37"/>
      <c r="F386" s="198" t="s">
        <v>1249</v>
      </c>
      <c r="G386" s="37"/>
      <c r="H386" s="37"/>
      <c r="I386" s="194"/>
      <c r="J386" s="37"/>
      <c r="K386" s="37"/>
      <c r="L386" s="40"/>
      <c r="M386" s="195"/>
      <c r="N386" s="196"/>
      <c r="O386" s="65"/>
      <c r="P386" s="65"/>
      <c r="Q386" s="65"/>
      <c r="R386" s="65"/>
      <c r="S386" s="65"/>
      <c r="T386" s="66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170</v>
      </c>
      <c r="AU386" s="18" t="s">
        <v>82</v>
      </c>
    </row>
    <row r="387" spans="1:65" s="2" customFormat="1" ht="21.75" customHeight="1">
      <c r="A387" s="35"/>
      <c r="B387" s="36"/>
      <c r="C387" s="179" t="s">
        <v>907</v>
      </c>
      <c r="D387" s="179" t="s">
        <v>161</v>
      </c>
      <c r="E387" s="180" t="s">
        <v>1250</v>
      </c>
      <c r="F387" s="181" t="s">
        <v>1251</v>
      </c>
      <c r="G387" s="182" t="s">
        <v>222</v>
      </c>
      <c r="H387" s="183">
        <v>2.1469999999999998</v>
      </c>
      <c r="I387" s="184"/>
      <c r="J387" s="185">
        <f>ROUND(I387*H387,2)</f>
        <v>0</v>
      </c>
      <c r="K387" s="181" t="s">
        <v>165</v>
      </c>
      <c r="L387" s="40"/>
      <c r="M387" s="186" t="s">
        <v>19</v>
      </c>
      <c r="N387" s="187" t="s">
        <v>44</v>
      </c>
      <c r="O387" s="65"/>
      <c r="P387" s="188">
        <f>O387*H387</f>
        <v>0</v>
      </c>
      <c r="Q387" s="188">
        <v>0</v>
      </c>
      <c r="R387" s="188">
        <f>Q387*H387</f>
        <v>0</v>
      </c>
      <c r="S387" s="188">
        <v>0</v>
      </c>
      <c r="T387" s="189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90" t="s">
        <v>166</v>
      </c>
      <c r="AT387" s="190" t="s">
        <v>161</v>
      </c>
      <c r="AU387" s="190" t="s">
        <v>82</v>
      </c>
      <c r="AY387" s="18" t="s">
        <v>159</v>
      </c>
      <c r="BE387" s="191">
        <f>IF(N387="základní",J387,0)</f>
        <v>0</v>
      </c>
      <c r="BF387" s="191">
        <f>IF(N387="snížená",J387,0)</f>
        <v>0</v>
      </c>
      <c r="BG387" s="191">
        <f>IF(N387="zákl. přenesená",J387,0)</f>
        <v>0</v>
      </c>
      <c r="BH387" s="191">
        <f>IF(N387="sníž. přenesená",J387,0)</f>
        <v>0</v>
      </c>
      <c r="BI387" s="191">
        <f>IF(N387="nulová",J387,0)</f>
        <v>0</v>
      </c>
      <c r="BJ387" s="18" t="s">
        <v>80</v>
      </c>
      <c r="BK387" s="191">
        <f>ROUND(I387*H387,2)</f>
        <v>0</v>
      </c>
      <c r="BL387" s="18" t="s">
        <v>166</v>
      </c>
      <c r="BM387" s="190" t="s">
        <v>1252</v>
      </c>
    </row>
    <row r="388" spans="1:65" s="2" customFormat="1" ht="29.25">
      <c r="A388" s="35"/>
      <c r="B388" s="36"/>
      <c r="C388" s="37"/>
      <c r="D388" s="192" t="s">
        <v>168</v>
      </c>
      <c r="E388" s="37"/>
      <c r="F388" s="193" t="s">
        <v>1253</v>
      </c>
      <c r="G388" s="37"/>
      <c r="H388" s="37"/>
      <c r="I388" s="194"/>
      <c r="J388" s="37"/>
      <c r="K388" s="37"/>
      <c r="L388" s="40"/>
      <c r="M388" s="195"/>
      <c r="N388" s="196"/>
      <c r="O388" s="65"/>
      <c r="P388" s="65"/>
      <c r="Q388" s="65"/>
      <c r="R388" s="65"/>
      <c r="S388" s="65"/>
      <c r="T388" s="66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168</v>
      </c>
      <c r="AU388" s="18" t="s">
        <v>82</v>
      </c>
    </row>
    <row r="389" spans="1:65" s="2" customFormat="1" ht="11.25">
      <c r="A389" s="35"/>
      <c r="B389" s="36"/>
      <c r="C389" s="37"/>
      <c r="D389" s="197" t="s">
        <v>170</v>
      </c>
      <c r="E389" s="37"/>
      <c r="F389" s="198" t="s">
        <v>1254</v>
      </c>
      <c r="G389" s="37"/>
      <c r="H389" s="37"/>
      <c r="I389" s="194"/>
      <c r="J389" s="37"/>
      <c r="K389" s="37"/>
      <c r="L389" s="40"/>
      <c r="M389" s="195"/>
      <c r="N389" s="196"/>
      <c r="O389" s="65"/>
      <c r="P389" s="65"/>
      <c r="Q389" s="65"/>
      <c r="R389" s="65"/>
      <c r="S389" s="65"/>
      <c r="T389" s="66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170</v>
      </c>
      <c r="AU389" s="18" t="s">
        <v>82</v>
      </c>
    </row>
    <row r="390" spans="1:65" s="2" customFormat="1" ht="16.5" customHeight="1">
      <c r="A390" s="35"/>
      <c r="B390" s="36"/>
      <c r="C390" s="179" t="s">
        <v>910</v>
      </c>
      <c r="D390" s="179" t="s">
        <v>161</v>
      </c>
      <c r="E390" s="180" t="s">
        <v>1255</v>
      </c>
      <c r="F390" s="181" t="s">
        <v>1256</v>
      </c>
      <c r="G390" s="182" t="s">
        <v>222</v>
      </c>
      <c r="H390" s="183">
        <v>2.1469999999999998</v>
      </c>
      <c r="I390" s="184"/>
      <c r="J390" s="185">
        <f>ROUND(I390*H390,2)</f>
        <v>0</v>
      </c>
      <c r="K390" s="181" t="s">
        <v>165</v>
      </c>
      <c r="L390" s="40"/>
      <c r="M390" s="186" t="s">
        <v>19</v>
      </c>
      <c r="N390" s="187" t="s">
        <v>44</v>
      </c>
      <c r="O390" s="65"/>
      <c r="P390" s="188">
        <f>O390*H390</f>
        <v>0</v>
      </c>
      <c r="Q390" s="188">
        <v>0</v>
      </c>
      <c r="R390" s="188">
        <f>Q390*H390</f>
        <v>0</v>
      </c>
      <c r="S390" s="188">
        <v>0</v>
      </c>
      <c r="T390" s="189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90" t="s">
        <v>166</v>
      </c>
      <c r="AT390" s="190" t="s">
        <v>161</v>
      </c>
      <c r="AU390" s="190" t="s">
        <v>82</v>
      </c>
      <c r="AY390" s="18" t="s">
        <v>159</v>
      </c>
      <c r="BE390" s="191">
        <f>IF(N390="základní",J390,0)</f>
        <v>0</v>
      </c>
      <c r="BF390" s="191">
        <f>IF(N390="snížená",J390,0)</f>
        <v>0</v>
      </c>
      <c r="BG390" s="191">
        <f>IF(N390="zákl. přenesená",J390,0)</f>
        <v>0</v>
      </c>
      <c r="BH390" s="191">
        <f>IF(N390="sníž. přenesená",J390,0)</f>
        <v>0</v>
      </c>
      <c r="BI390" s="191">
        <f>IF(N390="nulová",J390,0)</f>
        <v>0</v>
      </c>
      <c r="BJ390" s="18" t="s">
        <v>80</v>
      </c>
      <c r="BK390" s="191">
        <f>ROUND(I390*H390,2)</f>
        <v>0</v>
      </c>
      <c r="BL390" s="18" t="s">
        <v>166</v>
      </c>
      <c r="BM390" s="190" t="s">
        <v>1257</v>
      </c>
    </row>
    <row r="391" spans="1:65" s="2" customFormat="1" ht="19.5">
      <c r="A391" s="35"/>
      <c r="B391" s="36"/>
      <c r="C391" s="37"/>
      <c r="D391" s="192" t="s">
        <v>168</v>
      </c>
      <c r="E391" s="37"/>
      <c r="F391" s="193" t="s">
        <v>1258</v>
      </c>
      <c r="G391" s="37"/>
      <c r="H391" s="37"/>
      <c r="I391" s="194"/>
      <c r="J391" s="37"/>
      <c r="K391" s="37"/>
      <c r="L391" s="40"/>
      <c r="M391" s="195"/>
      <c r="N391" s="196"/>
      <c r="O391" s="65"/>
      <c r="P391" s="65"/>
      <c r="Q391" s="65"/>
      <c r="R391" s="65"/>
      <c r="S391" s="65"/>
      <c r="T391" s="66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168</v>
      </c>
      <c r="AU391" s="18" t="s">
        <v>82</v>
      </c>
    </row>
    <row r="392" spans="1:65" s="2" customFormat="1" ht="11.25">
      <c r="A392" s="35"/>
      <c r="B392" s="36"/>
      <c r="C392" s="37"/>
      <c r="D392" s="197" t="s">
        <v>170</v>
      </c>
      <c r="E392" s="37"/>
      <c r="F392" s="198" t="s">
        <v>1259</v>
      </c>
      <c r="G392" s="37"/>
      <c r="H392" s="37"/>
      <c r="I392" s="194"/>
      <c r="J392" s="37"/>
      <c r="K392" s="37"/>
      <c r="L392" s="40"/>
      <c r="M392" s="195"/>
      <c r="N392" s="196"/>
      <c r="O392" s="65"/>
      <c r="P392" s="65"/>
      <c r="Q392" s="65"/>
      <c r="R392" s="65"/>
      <c r="S392" s="65"/>
      <c r="T392" s="66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170</v>
      </c>
      <c r="AU392" s="18" t="s">
        <v>82</v>
      </c>
    </row>
    <row r="393" spans="1:65" s="2" customFormat="1" ht="16.5" customHeight="1">
      <c r="A393" s="35"/>
      <c r="B393" s="36"/>
      <c r="C393" s="179" t="s">
        <v>918</v>
      </c>
      <c r="D393" s="179" t="s">
        <v>161</v>
      </c>
      <c r="E393" s="180" t="s">
        <v>524</v>
      </c>
      <c r="F393" s="181" t="s">
        <v>525</v>
      </c>
      <c r="G393" s="182" t="s">
        <v>222</v>
      </c>
      <c r="H393" s="183">
        <v>22.03</v>
      </c>
      <c r="I393" s="184"/>
      <c r="J393" s="185">
        <f>ROUND(I393*H393,2)</f>
        <v>0</v>
      </c>
      <c r="K393" s="181" t="s">
        <v>165</v>
      </c>
      <c r="L393" s="40"/>
      <c r="M393" s="186" t="s">
        <v>19</v>
      </c>
      <c r="N393" s="187" t="s">
        <v>44</v>
      </c>
      <c r="O393" s="65"/>
      <c r="P393" s="188">
        <f>O393*H393</f>
        <v>0</v>
      </c>
      <c r="Q393" s="188">
        <v>0</v>
      </c>
      <c r="R393" s="188">
        <f>Q393*H393</f>
        <v>0</v>
      </c>
      <c r="S393" s="188">
        <v>0</v>
      </c>
      <c r="T393" s="189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0" t="s">
        <v>166</v>
      </c>
      <c r="AT393" s="190" t="s">
        <v>161</v>
      </c>
      <c r="AU393" s="190" t="s">
        <v>82</v>
      </c>
      <c r="AY393" s="18" t="s">
        <v>159</v>
      </c>
      <c r="BE393" s="191">
        <f>IF(N393="základní",J393,0)</f>
        <v>0</v>
      </c>
      <c r="BF393" s="191">
        <f>IF(N393="snížená",J393,0)</f>
        <v>0</v>
      </c>
      <c r="BG393" s="191">
        <f>IF(N393="zákl. přenesená",J393,0)</f>
        <v>0</v>
      </c>
      <c r="BH393" s="191">
        <f>IF(N393="sníž. přenesená",J393,0)</f>
        <v>0</v>
      </c>
      <c r="BI393" s="191">
        <f>IF(N393="nulová",J393,0)</f>
        <v>0</v>
      </c>
      <c r="BJ393" s="18" t="s">
        <v>80</v>
      </c>
      <c r="BK393" s="191">
        <f>ROUND(I393*H393,2)</f>
        <v>0</v>
      </c>
      <c r="BL393" s="18" t="s">
        <v>166</v>
      </c>
      <c r="BM393" s="190" t="s">
        <v>1260</v>
      </c>
    </row>
    <row r="394" spans="1:65" s="2" customFormat="1" ht="19.5">
      <c r="A394" s="35"/>
      <c r="B394" s="36"/>
      <c r="C394" s="37"/>
      <c r="D394" s="192" t="s">
        <v>168</v>
      </c>
      <c r="E394" s="37"/>
      <c r="F394" s="193" t="s">
        <v>527</v>
      </c>
      <c r="G394" s="37"/>
      <c r="H394" s="37"/>
      <c r="I394" s="194"/>
      <c r="J394" s="37"/>
      <c r="K394" s="37"/>
      <c r="L394" s="40"/>
      <c r="M394" s="195"/>
      <c r="N394" s="196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168</v>
      </c>
      <c r="AU394" s="18" t="s">
        <v>82</v>
      </c>
    </row>
    <row r="395" spans="1:65" s="2" customFormat="1" ht="11.25">
      <c r="A395" s="35"/>
      <c r="B395" s="36"/>
      <c r="C395" s="37"/>
      <c r="D395" s="197" t="s">
        <v>170</v>
      </c>
      <c r="E395" s="37"/>
      <c r="F395" s="198" t="s">
        <v>528</v>
      </c>
      <c r="G395" s="37"/>
      <c r="H395" s="37"/>
      <c r="I395" s="194"/>
      <c r="J395" s="37"/>
      <c r="K395" s="37"/>
      <c r="L395" s="40"/>
      <c r="M395" s="195"/>
      <c r="N395" s="196"/>
      <c r="O395" s="65"/>
      <c r="P395" s="65"/>
      <c r="Q395" s="65"/>
      <c r="R395" s="65"/>
      <c r="S395" s="65"/>
      <c r="T395" s="66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170</v>
      </c>
      <c r="AU395" s="18" t="s">
        <v>82</v>
      </c>
    </row>
    <row r="396" spans="1:65" s="2" customFormat="1" ht="16.5" customHeight="1">
      <c r="A396" s="35"/>
      <c r="B396" s="36"/>
      <c r="C396" s="179" t="s">
        <v>920</v>
      </c>
      <c r="D396" s="179" t="s">
        <v>161</v>
      </c>
      <c r="E396" s="180" t="s">
        <v>530</v>
      </c>
      <c r="F396" s="181" t="s">
        <v>531</v>
      </c>
      <c r="G396" s="182" t="s">
        <v>222</v>
      </c>
      <c r="H396" s="183">
        <v>22.03</v>
      </c>
      <c r="I396" s="184"/>
      <c r="J396" s="185">
        <f>ROUND(I396*H396,2)</f>
        <v>0</v>
      </c>
      <c r="K396" s="181" t="s">
        <v>165</v>
      </c>
      <c r="L396" s="40"/>
      <c r="M396" s="186" t="s">
        <v>19</v>
      </c>
      <c r="N396" s="187" t="s">
        <v>44</v>
      </c>
      <c r="O396" s="65"/>
      <c r="P396" s="188">
        <f>O396*H396</f>
        <v>0</v>
      </c>
      <c r="Q396" s="188">
        <v>0</v>
      </c>
      <c r="R396" s="188">
        <f>Q396*H396</f>
        <v>0</v>
      </c>
      <c r="S396" s="188">
        <v>0</v>
      </c>
      <c r="T396" s="189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90" t="s">
        <v>166</v>
      </c>
      <c r="AT396" s="190" t="s">
        <v>161</v>
      </c>
      <c r="AU396" s="190" t="s">
        <v>82</v>
      </c>
      <c r="AY396" s="18" t="s">
        <v>159</v>
      </c>
      <c r="BE396" s="191">
        <f>IF(N396="základní",J396,0)</f>
        <v>0</v>
      </c>
      <c r="BF396" s="191">
        <f>IF(N396="snížená",J396,0)</f>
        <v>0</v>
      </c>
      <c r="BG396" s="191">
        <f>IF(N396="zákl. přenesená",J396,0)</f>
        <v>0</v>
      </c>
      <c r="BH396" s="191">
        <f>IF(N396="sníž. přenesená",J396,0)</f>
        <v>0</v>
      </c>
      <c r="BI396" s="191">
        <f>IF(N396="nulová",J396,0)</f>
        <v>0</v>
      </c>
      <c r="BJ396" s="18" t="s">
        <v>80</v>
      </c>
      <c r="BK396" s="191">
        <f>ROUND(I396*H396,2)</f>
        <v>0</v>
      </c>
      <c r="BL396" s="18" t="s">
        <v>166</v>
      </c>
      <c r="BM396" s="190" t="s">
        <v>1261</v>
      </c>
    </row>
    <row r="397" spans="1:65" s="2" customFormat="1" ht="19.5">
      <c r="A397" s="35"/>
      <c r="B397" s="36"/>
      <c r="C397" s="37"/>
      <c r="D397" s="192" t="s">
        <v>168</v>
      </c>
      <c r="E397" s="37"/>
      <c r="F397" s="193" t="s">
        <v>533</v>
      </c>
      <c r="G397" s="37"/>
      <c r="H397" s="37"/>
      <c r="I397" s="194"/>
      <c r="J397" s="37"/>
      <c r="K397" s="37"/>
      <c r="L397" s="40"/>
      <c r="M397" s="195"/>
      <c r="N397" s="196"/>
      <c r="O397" s="65"/>
      <c r="P397" s="65"/>
      <c r="Q397" s="65"/>
      <c r="R397" s="65"/>
      <c r="S397" s="65"/>
      <c r="T397" s="66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168</v>
      </c>
      <c r="AU397" s="18" t="s">
        <v>82</v>
      </c>
    </row>
    <row r="398" spans="1:65" s="2" customFormat="1" ht="11.25">
      <c r="A398" s="35"/>
      <c r="B398" s="36"/>
      <c r="C398" s="37"/>
      <c r="D398" s="197" t="s">
        <v>170</v>
      </c>
      <c r="E398" s="37"/>
      <c r="F398" s="198" t="s">
        <v>534</v>
      </c>
      <c r="G398" s="37"/>
      <c r="H398" s="37"/>
      <c r="I398" s="194"/>
      <c r="J398" s="37"/>
      <c r="K398" s="37"/>
      <c r="L398" s="40"/>
      <c r="M398" s="195"/>
      <c r="N398" s="196"/>
      <c r="O398" s="65"/>
      <c r="P398" s="65"/>
      <c r="Q398" s="65"/>
      <c r="R398" s="65"/>
      <c r="S398" s="65"/>
      <c r="T398" s="66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170</v>
      </c>
      <c r="AU398" s="18" t="s">
        <v>82</v>
      </c>
    </row>
    <row r="399" spans="1:65" s="12" customFormat="1" ht="22.9" customHeight="1">
      <c r="B399" s="163"/>
      <c r="C399" s="164"/>
      <c r="D399" s="165" t="s">
        <v>72</v>
      </c>
      <c r="E399" s="177" t="s">
        <v>535</v>
      </c>
      <c r="F399" s="177" t="s">
        <v>536</v>
      </c>
      <c r="G399" s="164"/>
      <c r="H399" s="164"/>
      <c r="I399" s="167"/>
      <c r="J399" s="178">
        <f>BK399</f>
        <v>0</v>
      </c>
      <c r="K399" s="164"/>
      <c r="L399" s="169"/>
      <c r="M399" s="170"/>
      <c r="N399" s="171"/>
      <c r="O399" s="171"/>
      <c r="P399" s="172">
        <f>SUM(P400:P402)</f>
        <v>0</v>
      </c>
      <c r="Q399" s="171"/>
      <c r="R399" s="172">
        <f>SUM(R400:R402)</f>
        <v>0</v>
      </c>
      <c r="S399" s="171"/>
      <c r="T399" s="173">
        <f>SUM(T400:T402)</f>
        <v>0</v>
      </c>
      <c r="AR399" s="174" t="s">
        <v>80</v>
      </c>
      <c r="AT399" s="175" t="s">
        <v>72</v>
      </c>
      <c r="AU399" s="175" t="s">
        <v>80</v>
      </c>
      <c r="AY399" s="174" t="s">
        <v>159</v>
      </c>
      <c r="BK399" s="176">
        <f>SUM(BK400:BK402)</f>
        <v>0</v>
      </c>
    </row>
    <row r="400" spans="1:65" s="2" customFormat="1" ht="24.2" customHeight="1">
      <c r="A400" s="35"/>
      <c r="B400" s="36"/>
      <c r="C400" s="179" t="s">
        <v>922</v>
      </c>
      <c r="D400" s="179" t="s">
        <v>161</v>
      </c>
      <c r="E400" s="180" t="s">
        <v>538</v>
      </c>
      <c r="F400" s="181" t="s">
        <v>539</v>
      </c>
      <c r="G400" s="182" t="s">
        <v>222</v>
      </c>
      <c r="H400" s="183">
        <v>184.92400000000001</v>
      </c>
      <c r="I400" s="184"/>
      <c r="J400" s="185">
        <f>ROUND(I400*H400,2)</f>
        <v>0</v>
      </c>
      <c r="K400" s="181" t="s">
        <v>165</v>
      </c>
      <c r="L400" s="40"/>
      <c r="M400" s="186" t="s">
        <v>19</v>
      </c>
      <c r="N400" s="187" t="s">
        <v>44</v>
      </c>
      <c r="O400" s="65"/>
      <c r="P400" s="188">
        <f>O400*H400</f>
        <v>0</v>
      </c>
      <c r="Q400" s="188">
        <v>0</v>
      </c>
      <c r="R400" s="188">
        <f>Q400*H400</f>
        <v>0</v>
      </c>
      <c r="S400" s="188">
        <v>0</v>
      </c>
      <c r="T400" s="189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90" t="s">
        <v>166</v>
      </c>
      <c r="AT400" s="190" t="s">
        <v>161</v>
      </c>
      <c r="AU400" s="190" t="s">
        <v>82</v>
      </c>
      <c r="AY400" s="18" t="s">
        <v>159</v>
      </c>
      <c r="BE400" s="191">
        <f>IF(N400="základní",J400,0)</f>
        <v>0</v>
      </c>
      <c r="BF400" s="191">
        <f>IF(N400="snížená",J400,0)</f>
        <v>0</v>
      </c>
      <c r="BG400" s="191">
        <f>IF(N400="zákl. přenesená",J400,0)</f>
        <v>0</v>
      </c>
      <c r="BH400" s="191">
        <f>IF(N400="sníž. přenesená",J400,0)</f>
        <v>0</v>
      </c>
      <c r="BI400" s="191">
        <f>IF(N400="nulová",J400,0)</f>
        <v>0</v>
      </c>
      <c r="BJ400" s="18" t="s">
        <v>80</v>
      </c>
      <c r="BK400" s="191">
        <f>ROUND(I400*H400,2)</f>
        <v>0</v>
      </c>
      <c r="BL400" s="18" t="s">
        <v>166</v>
      </c>
      <c r="BM400" s="190" t="s">
        <v>1262</v>
      </c>
    </row>
    <row r="401" spans="1:65" s="2" customFormat="1" ht="19.5">
      <c r="A401" s="35"/>
      <c r="B401" s="36"/>
      <c r="C401" s="37"/>
      <c r="D401" s="192" t="s">
        <v>168</v>
      </c>
      <c r="E401" s="37"/>
      <c r="F401" s="193" t="s">
        <v>541</v>
      </c>
      <c r="G401" s="37"/>
      <c r="H401" s="37"/>
      <c r="I401" s="194"/>
      <c r="J401" s="37"/>
      <c r="K401" s="37"/>
      <c r="L401" s="40"/>
      <c r="M401" s="195"/>
      <c r="N401" s="196"/>
      <c r="O401" s="65"/>
      <c r="P401" s="65"/>
      <c r="Q401" s="65"/>
      <c r="R401" s="65"/>
      <c r="S401" s="65"/>
      <c r="T401" s="66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168</v>
      </c>
      <c r="AU401" s="18" t="s">
        <v>82</v>
      </c>
    </row>
    <row r="402" spans="1:65" s="2" customFormat="1" ht="11.25">
      <c r="A402" s="35"/>
      <c r="B402" s="36"/>
      <c r="C402" s="37"/>
      <c r="D402" s="197" t="s">
        <v>170</v>
      </c>
      <c r="E402" s="37"/>
      <c r="F402" s="198" t="s">
        <v>542</v>
      </c>
      <c r="G402" s="37"/>
      <c r="H402" s="37"/>
      <c r="I402" s="194"/>
      <c r="J402" s="37"/>
      <c r="K402" s="37"/>
      <c r="L402" s="40"/>
      <c r="M402" s="195"/>
      <c r="N402" s="196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170</v>
      </c>
      <c r="AU402" s="18" t="s">
        <v>82</v>
      </c>
    </row>
    <row r="403" spans="1:65" s="12" customFormat="1" ht="25.9" customHeight="1">
      <c r="B403" s="163"/>
      <c r="C403" s="164"/>
      <c r="D403" s="165" t="s">
        <v>72</v>
      </c>
      <c r="E403" s="166" t="s">
        <v>543</v>
      </c>
      <c r="F403" s="166" t="s">
        <v>544</v>
      </c>
      <c r="G403" s="164"/>
      <c r="H403" s="164"/>
      <c r="I403" s="167"/>
      <c r="J403" s="168">
        <f>BK403</f>
        <v>0</v>
      </c>
      <c r="K403" s="164"/>
      <c r="L403" s="169"/>
      <c r="M403" s="170"/>
      <c r="N403" s="171"/>
      <c r="O403" s="171"/>
      <c r="P403" s="172">
        <f>P404</f>
        <v>0</v>
      </c>
      <c r="Q403" s="171"/>
      <c r="R403" s="172">
        <f>R404</f>
        <v>8.2869999999999999E-2</v>
      </c>
      <c r="S403" s="171"/>
      <c r="T403" s="173">
        <f>T404</f>
        <v>0</v>
      </c>
      <c r="AR403" s="174" t="s">
        <v>82</v>
      </c>
      <c r="AT403" s="175" t="s">
        <v>72</v>
      </c>
      <c r="AU403" s="175" t="s">
        <v>73</v>
      </c>
      <c r="AY403" s="174" t="s">
        <v>159</v>
      </c>
      <c r="BK403" s="176">
        <f>BK404</f>
        <v>0</v>
      </c>
    </row>
    <row r="404" spans="1:65" s="12" customFormat="1" ht="22.9" customHeight="1">
      <c r="B404" s="163"/>
      <c r="C404" s="164"/>
      <c r="D404" s="165" t="s">
        <v>72</v>
      </c>
      <c r="E404" s="177" t="s">
        <v>545</v>
      </c>
      <c r="F404" s="177" t="s">
        <v>546</v>
      </c>
      <c r="G404" s="164"/>
      <c r="H404" s="164"/>
      <c r="I404" s="167"/>
      <c r="J404" s="178">
        <f>BK404</f>
        <v>0</v>
      </c>
      <c r="K404" s="164"/>
      <c r="L404" s="169"/>
      <c r="M404" s="170"/>
      <c r="N404" s="171"/>
      <c r="O404" s="171"/>
      <c r="P404" s="172">
        <f>SUM(P405:P424)</f>
        <v>0</v>
      </c>
      <c r="Q404" s="171"/>
      <c r="R404" s="172">
        <f>SUM(R405:R424)</f>
        <v>8.2869999999999999E-2</v>
      </c>
      <c r="S404" s="171"/>
      <c r="T404" s="173">
        <f>SUM(T405:T424)</f>
        <v>0</v>
      </c>
      <c r="AR404" s="174" t="s">
        <v>82</v>
      </c>
      <c r="AT404" s="175" t="s">
        <v>72</v>
      </c>
      <c r="AU404" s="175" t="s">
        <v>80</v>
      </c>
      <c r="AY404" s="174" t="s">
        <v>159</v>
      </c>
      <c r="BK404" s="176">
        <f>SUM(BK405:BK424)</f>
        <v>0</v>
      </c>
    </row>
    <row r="405" spans="1:65" s="2" customFormat="1" ht="24.2" customHeight="1">
      <c r="A405" s="35"/>
      <c r="B405" s="36"/>
      <c r="C405" s="179" t="s">
        <v>924</v>
      </c>
      <c r="D405" s="179" t="s">
        <v>161</v>
      </c>
      <c r="E405" s="180" t="s">
        <v>548</v>
      </c>
      <c r="F405" s="181" t="s">
        <v>549</v>
      </c>
      <c r="G405" s="182" t="s">
        <v>202</v>
      </c>
      <c r="H405" s="183">
        <v>169.524</v>
      </c>
      <c r="I405" s="184"/>
      <c r="J405" s="185">
        <f>ROUND(I405*H405,2)</f>
        <v>0</v>
      </c>
      <c r="K405" s="181" t="s">
        <v>165</v>
      </c>
      <c r="L405" s="40"/>
      <c r="M405" s="186" t="s">
        <v>19</v>
      </c>
      <c r="N405" s="187" t="s">
        <v>44</v>
      </c>
      <c r="O405" s="65"/>
      <c r="P405" s="188">
        <f>O405*H405</f>
        <v>0</v>
      </c>
      <c r="Q405" s="188">
        <v>0</v>
      </c>
      <c r="R405" s="188">
        <f>Q405*H405</f>
        <v>0</v>
      </c>
      <c r="S405" s="188">
        <v>0</v>
      </c>
      <c r="T405" s="189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90" t="s">
        <v>277</v>
      </c>
      <c r="AT405" s="190" t="s">
        <v>161</v>
      </c>
      <c r="AU405" s="190" t="s">
        <v>82</v>
      </c>
      <c r="AY405" s="18" t="s">
        <v>159</v>
      </c>
      <c r="BE405" s="191">
        <f>IF(N405="základní",J405,0)</f>
        <v>0</v>
      </c>
      <c r="BF405" s="191">
        <f>IF(N405="snížená",J405,0)</f>
        <v>0</v>
      </c>
      <c r="BG405" s="191">
        <f>IF(N405="zákl. přenesená",J405,0)</f>
        <v>0</v>
      </c>
      <c r="BH405" s="191">
        <f>IF(N405="sníž. přenesená",J405,0)</f>
        <v>0</v>
      </c>
      <c r="BI405" s="191">
        <f>IF(N405="nulová",J405,0)</f>
        <v>0</v>
      </c>
      <c r="BJ405" s="18" t="s">
        <v>80</v>
      </c>
      <c r="BK405" s="191">
        <f>ROUND(I405*H405,2)</f>
        <v>0</v>
      </c>
      <c r="BL405" s="18" t="s">
        <v>277</v>
      </c>
      <c r="BM405" s="190" t="s">
        <v>1263</v>
      </c>
    </row>
    <row r="406" spans="1:65" s="2" customFormat="1" ht="19.5">
      <c r="A406" s="35"/>
      <c r="B406" s="36"/>
      <c r="C406" s="37"/>
      <c r="D406" s="192" t="s">
        <v>168</v>
      </c>
      <c r="E406" s="37"/>
      <c r="F406" s="193" t="s">
        <v>551</v>
      </c>
      <c r="G406" s="37"/>
      <c r="H406" s="37"/>
      <c r="I406" s="194"/>
      <c r="J406" s="37"/>
      <c r="K406" s="37"/>
      <c r="L406" s="40"/>
      <c r="M406" s="195"/>
      <c r="N406" s="196"/>
      <c r="O406" s="65"/>
      <c r="P406" s="65"/>
      <c r="Q406" s="65"/>
      <c r="R406" s="65"/>
      <c r="S406" s="65"/>
      <c r="T406" s="66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168</v>
      </c>
      <c r="AU406" s="18" t="s">
        <v>82</v>
      </c>
    </row>
    <row r="407" spans="1:65" s="2" customFormat="1" ht="11.25">
      <c r="A407" s="35"/>
      <c r="B407" s="36"/>
      <c r="C407" s="37"/>
      <c r="D407" s="197" t="s">
        <v>170</v>
      </c>
      <c r="E407" s="37"/>
      <c r="F407" s="198" t="s">
        <v>552</v>
      </c>
      <c r="G407" s="37"/>
      <c r="H407" s="37"/>
      <c r="I407" s="194"/>
      <c r="J407" s="37"/>
      <c r="K407" s="37"/>
      <c r="L407" s="40"/>
      <c r="M407" s="195"/>
      <c r="N407" s="196"/>
      <c r="O407" s="65"/>
      <c r="P407" s="65"/>
      <c r="Q407" s="65"/>
      <c r="R407" s="65"/>
      <c r="S407" s="65"/>
      <c r="T407" s="66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170</v>
      </c>
      <c r="AU407" s="18" t="s">
        <v>82</v>
      </c>
    </row>
    <row r="408" spans="1:65" s="13" customFormat="1" ht="11.25">
      <c r="B408" s="199"/>
      <c r="C408" s="200"/>
      <c r="D408" s="192" t="s">
        <v>172</v>
      </c>
      <c r="E408" s="201" t="s">
        <v>19</v>
      </c>
      <c r="F408" s="202" t="s">
        <v>926</v>
      </c>
      <c r="G408" s="200"/>
      <c r="H408" s="201" t="s">
        <v>19</v>
      </c>
      <c r="I408" s="203"/>
      <c r="J408" s="200"/>
      <c r="K408" s="200"/>
      <c r="L408" s="204"/>
      <c r="M408" s="205"/>
      <c r="N408" s="206"/>
      <c r="O408" s="206"/>
      <c r="P408" s="206"/>
      <c r="Q408" s="206"/>
      <c r="R408" s="206"/>
      <c r="S408" s="206"/>
      <c r="T408" s="207"/>
      <c r="AT408" s="208" t="s">
        <v>172</v>
      </c>
      <c r="AU408" s="208" t="s">
        <v>82</v>
      </c>
      <c r="AV408" s="13" t="s">
        <v>80</v>
      </c>
      <c r="AW408" s="13" t="s">
        <v>35</v>
      </c>
      <c r="AX408" s="13" t="s">
        <v>73</v>
      </c>
      <c r="AY408" s="208" t="s">
        <v>159</v>
      </c>
    </row>
    <row r="409" spans="1:65" s="14" customFormat="1" ht="11.25">
      <c r="B409" s="209"/>
      <c r="C409" s="210"/>
      <c r="D409" s="192" t="s">
        <v>172</v>
      </c>
      <c r="E409" s="211" t="s">
        <v>19</v>
      </c>
      <c r="F409" s="212" t="s">
        <v>1264</v>
      </c>
      <c r="G409" s="210"/>
      <c r="H409" s="213">
        <v>169.524</v>
      </c>
      <c r="I409" s="214"/>
      <c r="J409" s="210"/>
      <c r="K409" s="210"/>
      <c r="L409" s="215"/>
      <c r="M409" s="216"/>
      <c r="N409" s="217"/>
      <c r="O409" s="217"/>
      <c r="P409" s="217"/>
      <c r="Q409" s="217"/>
      <c r="R409" s="217"/>
      <c r="S409" s="217"/>
      <c r="T409" s="218"/>
      <c r="AT409" s="219" t="s">
        <v>172</v>
      </c>
      <c r="AU409" s="219" t="s">
        <v>82</v>
      </c>
      <c r="AV409" s="14" t="s">
        <v>82</v>
      </c>
      <c r="AW409" s="14" t="s">
        <v>35</v>
      </c>
      <c r="AX409" s="14" t="s">
        <v>73</v>
      </c>
      <c r="AY409" s="219" t="s">
        <v>159</v>
      </c>
    </row>
    <row r="410" spans="1:65" s="15" customFormat="1" ht="11.25">
      <c r="B410" s="220"/>
      <c r="C410" s="221"/>
      <c r="D410" s="192" t="s">
        <v>172</v>
      </c>
      <c r="E410" s="222" t="s">
        <v>19</v>
      </c>
      <c r="F410" s="223" t="s">
        <v>175</v>
      </c>
      <c r="G410" s="221"/>
      <c r="H410" s="224">
        <v>169.524</v>
      </c>
      <c r="I410" s="225"/>
      <c r="J410" s="221"/>
      <c r="K410" s="221"/>
      <c r="L410" s="226"/>
      <c r="M410" s="227"/>
      <c r="N410" s="228"/>
      <c r="O410" s="228"/>
      <c r="P410" s="228"/>
      <c r="Q410" s="228"/>
      <c r="R410" s="228"/>
      <c r="S410" s="228"/>
      <c r="T410" s="229"/>
      <c r="AT410" s="230" t="s">
        <v>172</v>
      </c>
      <c r="AU410" s="230" t="s">
        <v>82</v>
      </c>
      <c r="AV410" s="15" t="s">
        <v>166</v>
      </c>
      <c r="AW410" s="15" t="s">
        <v>35</v>
      </c>
      <c r="AX410" s="15" t="s">
        <v>80</v>
      </c>
      <c r="AY410" s="230" t="s">
        <v>159</v>
      </c>
    </row>
    <row r="411" spans="1:65" s="2" customFormat="1" ht="16.5" customHeight="1">
      <c r="A411" s="35"/>
      <c r="B411" s="36"/>
      <c r="C411" s="231" t="s">
        <v>928</v>
      </c>
      <c r="D411" s="231" t="s">
        <v>253</v>
      </c>
      <c r="E411" s="232" t="s">
        <v>556</v>
      </c>
      <c r="F411" s="233" t="s">
        <v>557</v>
      </c>
      <c r="G411" s="234" t="s">
        <v>222</v>
      </c>
      <c r="H411" s="235">
        <v>2.3E-2</v>
      </c>
      <c r="I411" s="236"/>
      <c r="J411" s="237">
        <f>ROUND(I411*H411,2)</f>
        <v>0</v>
      </c>
      <c r="K411" s="233" t="s">
        <v>165</v>
      </c>
      <c r="L411" s="238"/>
      <c r="M411" s="239" t="s">
        <v>19</v>
      </c>
      <c r="N411" s="240" t="s">
        <v>44</v>
      </c>
      <c r="O411" s="65"/>
      <c r="P411" s="188">
        <f>O411*H411</f>
        <v>0</v>
      </c>
      <c r="Q411" s="188">
        <v>1</v>
      </c>
      <c r="R411" s="188">
        <f>Q411*H411</f>
        <v>2.3E-2</v>
      </c>
      <c r="S411" s="188">
        <v>0</v>
      </c>
      <c r="T411" s="189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90" t="s">
        <v>390</v>
      </c>
      <c r="AT411" s="190" t="s">
        <v>253</v>
      </c>
      <c r="AU411" s="190" t="s">
        <v>82</v>
      </c>
      <c r="AY411" s="18" t="s">
        <v>159</v>
      </c>
      <c r="BE411" s="191">
        <f>IF(N411="základní",J411,0)</f>
        <v>0</v>
      </c>
      <c r="BF411" s="191">
        <f>IF(N411="snížená",J411,0)</f>
        <v>0</v>
      </c>
      <c r="BG411" s="191">
        <f>IF(N411="zákl. přenesená",J411,0)</f>
        <v>0</v>
      </c>
      <c r="BH411" s="191">
        <f>IF(N411="sníž. přenesená",J411,0)</f>
        <v>0</v>
      </c>
      <c r="BI411" s="191">
        <f>IF(N411="nulová",J411,0)</f>
        <v>0</v>
      </c>
      <c r="BJ411" s="18" t="s">
        <v>80</v>
      </c>
      <c r="BK411" s="191">
        <f>ROUND(I411*H411,2)</f>
        <v>0</v>
      </c>
      <c r="BL411" s="18" t="s">
        <v>277</v>
      </c>
      <c r="BM411" s="190" t="s">
        <v>1265</v>
      </c>
    </row>
    <row r="412" spans="1:65" s="2" customFormat="1" ht="11.25">
      <c r="A412" s="35"/>
      <c r="B412" s="36"/>
      <c r="C412" s="37"/>
      <c r="D412" s="192" t="s">
        <v>168</v>
      </c>
      <c r="E412" s="37"/>
      <c r="F412" s="193" t="s">
        <v>557</v>
      </c>
      <c r="G412" s="37"/>
      <c r="H412" s="37"/>
      <c r="I412" s="194"/>
      <c r="J412" s="37"/>
      <c r="K412" s="37"/>
      <c r="L412" s="40"/>
      <c r="M412" s="195"/>
      <c r="N412" s="196"/>
      <c r="O412" s="65"/>
      <c r="P412" s="65"/>
      <c r="Q412" s="65"/>
      <c r="R412" s="65"/>
      <c r="S412" s="65"/>
      <c r="T412" s="66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8" t="s">
        <v>168</v>
      </c>
      <c r="AU412" s="18" t="s">
        <v>82</v>
      </c>
    </row>
    <row r="413" spans="1:65" s="2" customFormat="1" ht="19.5">
      <c r="A413" s="35"/>
      <c r="B413" s="36"/>
      <c r="C413" s="37"/>
      <c r="D413" s="192" t="s">
        <v>365</v>
      </c>
      <c r="E413" s="37"/>
      <c r="F413" s="241" t="s">
        <v>559</v>
      </c>
      <c r="G413" s="37"/>
      <c r="H413" s="37"/>
      <c r="I413" s="194"/>
      <c r="J413" s="37"/>
      <c r="K413" s="37"/>
      <c r="L413" s="40"/>
      <c r="M413" s="195"/>
      <c r="N413" s="196"/>
      <c r="O413" s="65"/>
      <c r="P413" s="65"/>
      <c r="Q413" s="65"/>
      <c r="R413" s="65"/>
      <c r="S413" s="65"/>
      <c r="T413" s="66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8" t="s">
        <v>365</v>
      </c>
      <c r="AU413" s="18" t="s">
        <v>82</v>
      </c>
    </row>
    <row r="414" spans="1:65" s="2" customFormat="1" ht="16.5" customHeight="1">
      <c r="A414" s="35"/>
      <c r="B414" s="36"/>
      <c r="C414" s="231" t="s">
        <v>930</v>
      </c>
      <c r="D414" s="231" t="s">
        <v>253</v>
      </c>
      <c r="E414" s="232" t="s">
        <v>561</v>
      </c>
      <c r="F414" s="233" t="s">
        <v>562</v>
      </c>
      <c r="G414" s="234" t="s">
        <v>222</v>
      </c>
      <c r="H414" s="235">
        <v>5.7000000000000002E-2</v>
      </c>
      <c r="I414" s="236"/>
      <c r="J414" s="237">
        <f>ROUND(I414*H414,2)</f>
        <v>0</v>
      </c>
      <c r="K414" s="233" t="s">
        <v>165</v>
      </c>
      <c r="L414" s="238"/>
      <c r="M414" s="239" t="s">
        <v>19</v>
      </c>
      <c r="N414" s="240" t="s">
        <v>44</v>
      </c>
      <c r="O414" s="65"/>
      <c r="P414" s="188">
        <f>O414*H414</f>
        <v>0</v>
      </c>
      <c r="Q414" s="188">
        <v>1</v>
      </c>
      <c r="R414" s="188">
        <f>Q414*H414</f>
        <v>5.7000000000000002E-2</v>
      </c>
      <c r="S414" s="188">
        <v>0</v>
      </c>
      <c r="T414" s="189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90" t="s">
        <v>390</v>
      </c>
      <c r="AT414" s="190" t="s">
        <v>253</v>
      </c>
      <c r="AU414" s="190" t="s">
        <v>82</v>
      </c>
      <c r="AY414" s="18" t="s">
        <v>159</v>
      </c>
      <c r="BE414" s="191">
        <f>IF(N414="základní",J414,0)</f>
        <v>0</v>
      </c>
      <c r="BF414" s="191">
        <f>IF(N414="snížená",J414,0)</f>
        <v>0</v>
      </c>
      <c r="BG414" s="191">
        <f>IF(N414="zákl. přenesená",J414,0)</f>
        <v>0</v>
      </c>
      <c r="BH414" s="191">
        <f>IF(N414="sníž. přenesená",J414,0)</f>
        <v>0</v>
      </c>
      <c r="BI414" s="191">
        <f>IF(N414="nulová",J414,0)</f>
        <v>0</v>
      </c>
      <c r="BJ414" s="18" t="s">
        <v>80</v>
      </c>
      <c r="BK414" s="191">
        <f>ROUND(I414*H414,2)</f>
        <v>0</v>
      </c>
      <c r="BL414" s="18" t="s">
        <v>277</v>
      </c>
      <c r="BM414" s="190" t="s">
        <v>1266</v>
      </c>
    </row>
    <row r="415" spans="1:65" s="2" customFormat="1" ht="11.25">
      <c r="A415" s="35"/>
      <c r="B415" s="36"/>
      <c r="C415" s="37"/>
      <c r="D415" s="192" t="s">
        <v>168</v>
      </c>
      <c r="E415" s="37"/>
      <c r="F415" s="193" t="s">
        <v>562</v>
      </c>
      <c r="G415" s="37"/>
      <c r="H415" s="37"/>
      <c r="I415" s="194"/>
      <c r="J415" s="37"/>
      <c r="K415" s="37"/>
      <c r="L415" s="40"/>
      <c r="M415" s="195"/>
      <c r="N415" s="196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168</v>
      </c>
      <c r="AU415" s="18" t="s">
        <v>82</v>
      </c>
    </row>
    <row r="416" spans="1:65" s="2" customFormat="1" ht="19.5">
      <c r="A416" s="35"/>
      <c r="B416" s="36"/>
      <c r="C416" s="37"/>
      <c r="D416" s="192" t="s">
        <v>365</v>
      </c>
      <c r="E416" s="37"/>
      <c r="F416" s="241" t="s">
        <v>564</v>
      </c>
      <c r="G416" s="37"/>
      <c r="H416" s="37"/>
      <c r="I416" s="194"/>
      <c r="J416" s="37"/>
      <c r="K416" s="37"/>
      <c r="L416" s="40"/>
      <c r="M416" s="195"/>
      <c r="N416" s="196"/>
      <c r="O416" s="65"/>
      <c r="P416" s="65"/>
      <c r="Q416" s="65"/>
      <c r="R416" s="65"/>
      <c r="S416" s="65"/>
      <c r="T416" s="66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365</v>
      </c>
      <c r="AU416" s="18" t="s">
        <v>82</v>
      </c>
    </row>
    <row r="417" spans="1:65" s="2" customFormat="1" ht="16.5" customHeight="1">
      <c r="A417" s="35"/>
      <c r="B417" s="36"/>
      <c r="C417" s="179" t="s">
        <v>932</v>
      </c>
      <c r="D417" s="179" t="s">
        <v>161</v>
      </c>
      <c r="E417" s="180" t="s">
        <v>566</v>
      </c>
      <c r="F417" s="181" t="s">
        <v>567</v>
      </c>
      <c r="G417" s="182" t="s">
        <v>202</v>
      </c>
      <c r="H417" s="183">
        <v>11.48</v>
      </c>
      <c r="I417" s="184"/>
      <c r="J417" s="185">
        <f>ROUND(I417*H417,2)</f>
        <v>0</v>
      </c>
      <c r="K417" s="181" t="s">
        <v>165</v>
      </c>
      <c r="L417" s="40"/>
      <c r="M417" s="186" t="s">
        <v>19</v>
      </c>
      <c r="N417" s="187" t="s">
        <v>44</v>
      </c>
      <c r="O417" s="65"/>
      <c r="P417" s="188">
        <f>O417*H417</f>
        <v>0</v>
      </c>
      <c r="Q417" s="188">
        <v>0</v>
      </c>
      <c r="R417" s="188">
        <f>Q417*H417</f>
        <v>0</v>
      </c>
      <c r="S417" s="188">
        <v>0</v>
      </c>
      <c r="T417" s="189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90" t="s">
        <v>277</v>
      </c>
      <c r="AT417" s="190" t="s">
        <v>161</v>
      </c>
      <c r="AU417" s="190" t="s">
        <v>82</v>
      </c>
      <c r="AY417" s="18" t="s">
        <v>159</v>
      </c>
      <c r="BE417" s="191">
        <f>IF(N417="základní",J417,0)</f>
        <v>0</v>
      </c>
      <c r="BF417" s="191">
        <f>IF(N417="snížená",J417,0)</f>
        <v>0</v>
      </c>
      <c r="BG417" s="191">
        <f>IF(N417="zákl. přenesená",J417,0)</f>
        <v>0</v>
      </c>
      <c r="BH417" s="191">
        <f>IF(N417="sníž. přenesená",J417,0)</f>
        <v>0</v>
      </c>
      <c r="BI417" s="191">
        <f>IF(N417="nulová",J417,0)</f>
        <v>0</v>
      </c>
      <c r="BJ417" s="18" t="s">
        <v>80</v>
      </c>
      <c r="BK417" s="191">
        <f>ROUND(I417*H417,2)</f>
        <v>0</v>
      </c>
      <c r="BL417" s="18" t="s">
        <v>277</v>
      </c>
      <c r="BM417" s="190" t="s">
        <v>1267</v>
      </c>
    </row>
    <row r="418" spans="1:65" s="2" customFormat="1" ht="11.25">
      <c r="A418" s="35"/>
      <c r="B418" s="36"/>
      <c r="C418" s="37"/>
      <c r="D418" s="192" t="s">
        <v>168</v>
      </c>
      <c r="E418" s="37"/>
      <c r="F418" s="193" t="s">
        <v>569</v>
      </c>
      <c r="G418" s="37"/>
      <c r="H418" s="37"/>
      <c r="I418" s="194"/>
      <c r="J418" s="37"/>
      <c r="K418" s="37"/>
      <c r="L418" s="40"/>
      <c r="M418" s="195"/>
      <c r="N418" s="196"/>
      <c r="O418" s="65"/>
      <c r="P418" s="65"/>
      <c r="Q418" s="65"/>
      <c r="R418" s="65"/>
      <c r="S418" s="65"/>
      <c r="T418" s="66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8" t="s">
        <v>168</v>
      </c>
      <c r="AU418" s="18" t="s">
        <v>82</v>
      </c>
    </row>
    <row r="419" spans="1:65" s="2" customFormat="1" ht="11.25">
      <c r="A419" s="35"/>
      <c r="B419" s="36"/>
      <c r="C419" s="37"/>
      <c r="D419" s="197" t="s">
        <v>170</v>
      </c>
      <c r="E419" s="37"/>
      <c r="F419" s="198" t="s">
        <v>570</v>
      </c>
      <c r="G419" s="37"/>
      <c r="H419" s="37"/>
      <c r="I419" s="194"/>
      <c r="J419" s="37"/>
      <c r="K419" s="37"/>
      <c r="L419" s="40"/>
      <c r="M419" s="195"/>
      <c r="N419" s="196"/>
      <c r="O419" s="65"/>
      <c r="P419" s="65"/>
      <c r="Q419" s="65"/>
      <c r="R419" s="65"/>
      <c r="S419" s="65"/>
      <c r="T419" s="66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170</v>
      </c>
      <c r="AU419" s="18" t="s">
        <v>82</v>
      </c>
    </row>
    <row r="420" spans="1:65" s="13" customFormat="1" ht="11.25">
      <c r="B420" s="199"/>
      <c r="C420" s="200"/>
      <c r="D420" s="192" t="s">
        <v>172</v>
      </c>
      <c r="E420" s="201" t="s">
        <v>19</v>
      </c>
      <c r="F420" s="202" t="s">
        <v>571</v>
      </c>
      <c r="G420" s="200"/>
      <c r="H420" s="201" t="s">
        <v>19</v>
      </c>
      <c r="I420" s="203"/>
      <c r="J420" s="200"/>
      <c r="K420" s="200"/>
      <c r="L420" s="204"/>
      <c r="M420" s="205"/>
      <c r="N420" s="206"/>
      <c r="O420" s="206"/>
      <c r="P420" s="206"/>
      <c r="Q420" s="206"/>
      <c r="R420" s="206"/>
      <c r="S420" s="206"/>
      <c r="T420" s="207"/>
      <c r="AT420" s="208" t="s">
        <v>172</v>
      </c>
      <c r="AU420" s="208" t="s">
        <v>82</v>
      </c>
      <c r="AV420" s="13" t="s">
        <v>80</v>
      </c>
      <c r="AW420" s="13" t="s">
        <v>35</v>
      </c>
      <c r="AX420" s="13" t="s">
        <v>73</v>
      </c>
      <c r="AY420" s="208" t="s">
        <v>159</v>
      </c>
    </row>
    <row r="421" spans="1:65" s="14" customFormat="1" ht="11.25">
      <c r="B421" s="209"/>
      <c r="C421" s="210"/>
      <c r="D421" s="192" t="s">
        <v>172</v>
      </c>
      <c r="E421" s="211" t="s">
        <v>19</v>
      </c>
      <c r="F421" s="212" t="s">
        <v>934</v>
      </c>
      <c r="G421" s="210"/>
      <c r="H421" s="213">
        <v>11.48</v>
      </c>
      <c r="I421" s="214"/>
      <c r="J421" s="210"/>
      <c r="K421" s="210"/>
      <c r="L421" s="215"/>
      <c r="M421" s="216"/>
      <c r="N421" s="217"/>
      <c r="O421" s="217"/>
      <c r="P421" s="217"/>
      <c r="Q421" s="217"/>
      <c r="R421" s="217"/>
      <c r="S421" s="217"/>
      <c r="T421" s="218"/>
      <c r="AT421" s="219" t="s">
        <v>172</v>
      </c>
      <c r="AU421" s="219" t="s">
        <v>82</v>
      </c>
      <c r="AV421" s="14" t="s">
        <v>82</v>
      </c>
      <c r="AW421" s="14" t="s">
        <v>35</v>
      </c>
      <c r="AX421" s="14" t="s">
        <v>73</v>
      </c>
      <c r="AY421" s="219" t="s">
        <v>159</v>
      </c>
    </row>
    <row r="422" spans="1:65" s="15" customFormat="1" ht="11.25">
      <c r="B422" s="220"/>
      <c r="C422" s="221"/>
      <c r="D422" s="192" t="s">
        <v>172</v>
      </c>
      <c r="E422" s="222" t="s">
        <v>19</v>
      </c>
      <c r="F422" s="223" t="s">
        <v>175</v>
      </c>
      <c r="G422" s="221"/>
      <c r="H422" s="224">
        <v>11.48</v>
      </c>
      <c r="I422" s="225"/>
      <c r="J422" s="221"/>
      <c r="K422" s="221"/>
      <c r="L422" s="226"/>
      <c r="M422" s="227"/>
      <c r="N422" s="228"/>
      <c r="O422" s="228"/>
      <c r="P422" s="228"/>
      <c r="Q422" s="228"/>
      <c r="R422" s="228"/>
      <c r="S422" s="228"/>
      <c r="T422" s="229"/>
      <c r="AT422" s="230" t="s">
        <v>172</v>
      </c>
      <c r="AU422" s="230" t="s">
        <v>82</v>
      </c>
      <c r="AV422" s="15" t="s">
        <v>166</v>
      </c>
      <c r="AW422" s="15" t="s">
        <v>35</v>
      </c>
      <c r="AX422" s="15" t="s">
        <v>80</v>
      </c>
      <c r="AY422" s="230" t="s">
        <v>159</v>
      </c>
    </row>
    <row r="423" spans="1:65" s="2" customFormat="1" ht="16.5" customHeight="1">
      <c r="A423" s="35"/>
      <c r="B423" s="36"/>
      <c r="C423" s="231" t="s">
        <v>935</v>
      </c>
      <c r="D423" s="231" t="s">
        <v>253</v>
      </c>
      <c r="E423" s="232" t="s">
        <v>574</v>
      </c>
      <c r="F423" s="233" t="s">
        <v>575</v>
      </c>
      <c r="G423" s="234" t="s">
        <v>274</v>
      </c>
      <c r="H423" s="235">
        <v>2.87</v>
      </c>
      <c r="I423" s="236"/>
      <c r="J423" s="237">
        <f>ROUND(I423*H423,2)</f>
        <v>0</v>
      </c>
      <c r="K423" s="233" t="s">
        <v>165</v>
      </c>
      <c r="L423" s="238"/>
      <c r="M423" s="239" t="s">
        <v>19</v>
      </c>
      <c r="N423" s="240" t="s">
        <v>44</v>
      </c>
      <c r="O423" s="65"/>
      <c r="P423" s="188">
        <f>O423*H423</f>
        <v>0</v>
      </c>
      <c r="Q423" s="188">
        <v>1E-3</v>
      </c>
      <c r="R423" s="188">
        <f>Q423*H423</f>
        <v>2.8700000000000002E-3</v>
      </c>
      <c r="S423" s="188">
        <v>0</v>
      </c>
      <c r="T423" s="189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190" t="s">
        <v>390</v>
      </c>
      <c r="AT423" s="190" t="s">
        <v>253</v>
      </c>
      <c r="AU423" s="190" t="s">
        <v>82</v>
      </c>
      <c r="AY423" s="18" t="s">
        <v>159</v>
      </c>
      <c r="BE423" s="191">
        <f>IF(N423="základní",J423,0)</f>
        <v>0</v>
      </c>
      <c r="BF423" s="191">
        <f>IF(N423="snížená",J423,0)</f>
        <v>0</v>
      </c>
      <c r="BG423" s="191">
        <f>IF(N423="zákl. přenesená",J423,0)</f>
        <v>0</v>
      </c>
      <c r="BH423" s="191">
        <f>IF(N423="sníž. přenesená",J423,0)</f>
        <v>0</v>
      </c>
      <c r="BI423" s="191">
        <f>IF(N423="nulová",J423,0)</f>
        <v>0</v>
      </c>
      <c r="BJ423" s="18" t="s">
        <v>80</v>
      </c>
      <c r="BK423" s="191">
        <f>ROUND(I423*H423,2)</f>
        <v>0</v>
      </c>
      <c r="BL423" s="18" t="s">
        <v>277</v>
      </c>
      <c r="BM423" s="190" t="s">
        <v>1268</v>
      </c>
    </row>
    <row r="424" spans="1:65" s="2" customFormat="1" ht="11.25">
      <c r="A424" s="35"/>
      <c r="B424" s="36"/>
      <c r="C424" s="37"/>
      <c r="D424" s="192" t="s">
        <v>168</v>
      </c>
      <c r="E424" s="37"/>
      <c r="F424" s="193" t="s">
        <v>575</v>
      </c>
      <c r="G424" s="37"/>
      <c r="H424" s="37"/>
      <c r="I424" s="194"/>
      <c r="J424" s="37"/>
      <c r="K424" s="37"/>
      <c r="L424" s="40"/>
      <c r="M424" s="242"/>
      <c r="N424" s="243"/>
      <c r="O424" s="244"/>
      <c r="P424" s="244"/>
      <c r="Q424" s="244"/>
      <c r="R424" s="244"/>
      <c r="S424" s="244"/>
      <c r="T424" s="245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168</v>
      </c>
      <c r="AU424" s="18" t="s">
        <v>82</v>
      </c>
    </row>
    <row r="425" spans="1:65" s="2" customFormat="1" ht="6.95" customHeight="1">
      <c r="A425" s="35"/>
      <c r="B425" s="48"/>
      <c r="C425" s="49"/>
      <c r="D425" s="49"/>
      <c r="E425" s="49"/>
      <c r="F425" s="49"/>
      <c r="G425" s="49"/>
      <c r="H425" s="49"/>
      <c r="I425" s="49"/>
      <c r="J425" s="49"/>
      <c r="K425" s="49"/>
      <c r="L425" s="40"/>
      <c r="M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</row>
  </sheetData>
  <sheetProtection algorithmName="SHA-512" hashValue="DGUd3HQAM82iyv9OntCaEIVKHnhUOap+tLDLGDynL8DqtBHNUxwM8w2ngmnjMorsaIhkKQ1omGvUD9m8Kl3iig==" saltValue="vNMbRvgQC/tuCLBm4RK40nUSLZDgzZRi51kWkfWUlSnil2mtl+N1SVUTUuuMCQ1bymOm6Me0HOP1G5o/HLkD6w==" spinCount="100000" sheet="1" objects="1" scenarios="1" formatColumns="0" formatRows="0" autoFilter="0"/>
  <autoFilter ref="C94:K424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100" r:id="rId1"/>
    <hyperlink ref="F106" r:id="rId2"/>
    <hyperlink ref="F111" r:id="rId3"/>
    <hyperlink ref="F115" r:id="rId4"/>
    <hyperlink ref="F121" r:id="rId5"/>
    <hyperlink ref="F127" r:id="rId6"/>
    <hyperlink ref="F135" r:id="rId7"/>
    <hyperlink ref="F141" r:id="rId8"/>
    <hyperlink ref="F144" r:id="rId9"/>
    <hyperlink ref="F148" r:id="rId10"/>
    <hyperlink ref="F151" r:id="rId11"/>
    <hyperlink ref="F156" r:id="rId12"/>
    <hyperlink ref="F159" r:id="rId13"/>
    <hyperlink ref="F162" r:id="rId14"/>
    <hyperlink ref="F165" r:id="rId15"/>
    <hyperlink ref="F176" r:id="rId16"/>
    <hyperlink ref="F182" r:id="rId17"/>
    <hyperlink ref="F188" r:id="rId18"/>
    <hyperlink ref="F193" r:id="rId19"/>
    <hyperlink ref="F197" r:id="rId20"/>
    <hyperlink ref="F203" r:id="rId21"/>
    <hyperlink ref="F206" r:id="rId22"/>
    <hyperlink ref="F214" r:id="rId23"/>
    <hyperlink ref="F217" r:id="rId24"/>
    <hyperlink ref="F221" r:id="rId25"/>
    <hyperlink ref="F225" r:id="rId26"/>
    <hyperlink ref="F234" r:id="rId27"/>
    <hyperlink ref="F237" r:id="rId28"/>
    <hyperlink ref="F242" r:id="rId29"/>
    <hyperlink ref="F250" r:id="rId30"/>
    <hyperlink ref="F263" r:id="rId31"/>
    <hyperlink ref="F272" r:id="rId32"/>
    <hyperlink ref="F279" r:id="rId33"/>
    <hyperlink ref="F285" r:id="rId34"/>
    <hyperlink ref="F292" r:id="rId35"/>
    <hyperlink ref="F298" r:id="rId36"/>
    <hyperlink ref="F305" r:id="rId37"/>
    <hyperlink ref="F309" r:id="rId38"/>
    <hyperlink ref="F320" r:id="rId39"/>
    <hyperlink ref="F328" r:id="rId40"/>
    <hyperlink ref="F334" r:id="rId41"/>
    <hyperlink ref="F343" r:id="rId42"/>
    <hyperlink ref="F352" r:id="rId43"/>
    <hyperlink ref="F355" r:id="rId44"/>
    <hyperlink ref="F361" r:id="rId45"/>
    <hyperlink ref="F366" r:id="rId46"/>
    <hyperlink ref="F369" r:id="rId47"/>
    <hyperlink ref="F372" r:id="rId48"/>
    <hyperlink ref="F376" r:id="rId49"/>
    <hyperlink ref="F382" r:id="rId50"/>
    <hyperlink ref="F386" r:id="rId51"/>
    <hyperlink ref="F389" r:id="rId52"/>
    <hyperlink ref="F392" r:id="rId53"/>
    <hyperlink ref="F395" r:id="rId54"/>
    <hyperlink ref="F398" r:id="rId55"/>
    <hyperlink ref="F402" r:id="rId56"/>
    <hyperlink ref="F407" r:id="rId57"/>
    <hyperlink ref="F419" r:id="rId5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topLeftCell="A76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113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125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75" t="str">
        <f>'Rekapitulace stavby'!K6</f>
        <v>Oprava propustků na trati Suchdol nad Odrou - Budišov nad Budišovkou 2022</v>
      </c>
      <c r="F7" s="376"/>
      <c r="G7" s="376"/>
      <c r="H7" s="376"/>
      <c r="L7" s="21"/>
    </row>
    <row r="8" spans="1:46" s="1" customFormat="1" ht="12" customHeight="1">
      <c r="B8" s="21"/>
      <c r="D8" s="113" t="s">
        <v>126</v>
      </c>
      <c r="L8" s="21"/>
    </row>
    <row r="9" spans="1:46" s="2" customFormat="1" ht="16.5" customHeight="1">
      <c r="A9" s="35"/>
      <c r="B9" s="40"/>
      <c r="C9" s="35"/>
      <c r="D9" s="35"/>
      <c r="E9" s="375" t="s">
        <v>1146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128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8" t="s">
        <v>1269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29. 8. 2022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30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31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9" t="str">
        <f>'Rekapitulace stavby'!E14</f>
        <v>Vyplň údaj</v>
      </c>
      <c r="F20" s="380"/>
      <c r="G20" s="380"/>
      <c r="H20" s="380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33</v>
      </c>
      <c r="E22" s="35"/>
      <c r="F22" s="35"/>
      <c r="G22" s="35"/>
      <c r="H22" s="35"/>
      <c r="I22" s="113" t="s">
        <v>26</v>
      </c>
      <c r="J22" s="104" t="str">
        <f>IF('Rekapitulace stavby'!AN16="","",'Rekapitulace stavby'!AN16)</f>
        <v/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tr">
        <f>IF('Rekapitulace stavby'!E17="","",'Rekapitulace stavby'!E17)</f>
        <v xml:space="preserve"> </v>
      </c>
      <c r="F23" s="35"/>
      <c r="G23" s="35"/>
      <c r="H23" s="35"/>
      <c r="I23" s="113" t="s">
        <v>29</v>
      </c>
      <c r="J23" s="104" t="str">
        <f>IF('Rekapitulace stavby'!AN17="","",'Rekapitulace stavby'!AN17)</f>
        <v/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tr">
        <f>IF('Rekapitulace stavby'!AN19="","",'Rekapitulace stavby'!AN19)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stavby'!E20="","",'Rekapitulace stavby'!E20)</f>
        <v xml:space="preserve"> </v>
      </c>
      <c r="F26" s="35"/>
      <c r="G26" s="35"/>
      <c r="H26" s="35"/>
      <c r="I26" s="113" t="s">
        <v>29</v>
      </c>
      <c r="J26" s="104" t="str">
        <f>IF('Rekapitulace stavby'!AN20="","",'Rekapitulace stavby'!AN20)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1" t="s">
        <v>19</v>
      </c>
      <c r="F29" s="381"/>
      <c r="G29" s="381"/>
      <c r="H29" s="381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43</v>
      </c>
      <c r="E35" s="113" t="s">
        <v>44</v>
      </c>
      <c r="F35" s="124">
        <f>ROUND((SUM(BE88:BE157)),  2)</f>
        <v>0</v>
      </c>
      <c r="G35" s="35"/>
      <c r="H35" s="35"/>
      <c r="I35" s="125">
        <v>0.21</v>
      </c>
      <c r="J35" s="124">
        <f>ROUND(((SUM(BE88:BE157))*I35),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45</v>
      </c>
      <c r="F36" s="124">
        <f>ROUND((SUM(BF88:BF157)),  2)</f>
        <v>0</v>
      </c>
      <c r="G36" s="35"/>
      <c r="H36" s="35"/>
      <c r="I36" s="125">
        <v>0.15</v>
      </c>
      <c r="J36" s="124">
        <f>ROUND(((SUM(BF88:BF157))*I36),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ROUND((SUM(BG88:BG157)),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47</v>
      </c>
      <c r="F38" s="124">
        <f>ROUND((SUM(BH88:BH157)),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48</v>
      </c>
      <c r="F39" s="124">
        <f>ROUND((SUM(BI88:BI157)),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130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6.25" customHeight="1">
      <c r="A50" s="35"/>
      <c r="B50" s="36"/>
      <c r="C50" s="37"/>
      <c r="D50" s="37"/>
      <c r="E50" s="382" t="str">
        <f>E7</f>
        <v>Oprava propustků na trati Suchdol nad Odrou - Budišov nad Budišovkou 2022</v>
      </c>
      <c r="F50" s="383"/>
      <c r="G50" s="383"/>
      <c r="H50" s="38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126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2" t="s">
        <v>1146</v>
      </c>
      <c r="F52" s="384"/>
      <c r="G52" s="384"/>
      <c r="H52" s="384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128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6" t="str">
        <f>E11</f>
        <v>SO 04.2 - Svršek v km 36,338</v>
      </c>
      <c r="F54" s="384"/>
      <c r="G54" s="384"/>
      <c r="H54" s="384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OŘ Ostrava</v>
      </c>
      <c r="G56" s="37"/>
      <c r="H56" s="37"/>
      <c r="I56" s="30" t="s">
        <v>23</v>
      </c>
      <c r="J56" s="60" t="str">
        <f>IF(J14="","",J14)</f>
        <v>29. 8. 2022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železnic s.o. OŘ Ostrava</v>
      </c>
      <c r="G58" s="37"/>
      <c r="H58" s="37"/>
      <c r="I58" s="30" t="s">
        <v>33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131</v>
      </c>
      <c r="D61" s="138"/>
      <c r="E61" s="138"/>
      <c r="F61" s="138"/>
      <c r="G61" s="138"/>
      <c r="H61" s="138"/>
      <c r="I61" s="138"/>
      <c r="J61" s="139" t="s">
        <v>132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133</v>
      </c>
    </row>
    <row r="64" spans="1:47" s="9" customFormat="1" ht="24.95" customHeight="1">
      <c r="B64" s="141"/>
      <c r="C64" s="142"/>
      <c r="D64" s="143" t="s">
        <v>134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578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9" customFormat="1" ht="24.95" customHeight="1">
      <c r="B66" s="141"/>
      <c r="C66" s="142"/>
      <c r="D66" s="143" t="s">
        <v>579</v>
      </c>
      <c r="E66" s="144"/>
      <c r="F66" s="144"/>
      <c r="G66" s="144"/>
      <c r="H66" s="144"/>
      <c r="I66" s="144"/>
      <c r="J66" s="145">
        <f>J131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144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6.25" customHeight="1">
      <c r="A76" s="35"/>
      <c r="B76" s="36"/>
      <c r="C76" s="37"/>
      <c r="D76" s="37"/>
      <c r="E76" s="382" t="str">
        <f>E7</f>
        <v>Oprava propustků na trati Suchdol nad Odrou - Budišov nad Budišovkou 2022</v>
      </c>
      <c r="F76" s="383"/>
      <c r="G76" s="383"/>
      <c r="H76" s="383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126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82" t="s">
        <v>1146</v>
      </c>
      <c r="F78" s="384"/>
      <c r="G78" s="384"/>
      <c r="H78" s="384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128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6" t="str">
        <f>E11</f>
        <v>SO 04.2 - Svršek v km 36,338</v>
      </c>
      <c r="F80" s="384"/>
      <c r="G80" s="384"/>
      <c r="H80" s="384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>OŘ Ostrava</v>
      </c>
      <c r="G82" s="37"/>
      <c r="H82" s="37"/>
      <c r="I82" s="30" t="s">
        <v>23</v>
      </c>
      <c r="J82" s="60" t="str">
        <f>IF(J14="","",J14)</f>
        <v>29. 8. 2022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E17</f>
        <v>Správa železnic s.o. OŘ Ostrava</v>
      </c>
      <c r="G84" s="37"/>
      <c r="H84" s="37"/>
      <c r="I84" s="30" t="s">
        <v>33</v>
      </c>
      <c r="J84" s="33" t="str">
        <f>E23</f>
        <v xml:space="preserve"> 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31</v>
      </c>
      <c r="D85" s="37"/>
      <c r="E85" s="37"/>
      <c r="F85" s="28" t="str">
        <f>IF(E20="","",E20)</f>
        <v>Vyplň údaj</v>
      </c>
      <c r="G85" s="37"/>
      <c r="H85" s="37"/>
      <c r="I85" s="30" t="s">
        <v>36</v>
      </c>
      <c r="J85" s="33" t="str">
        <f>E26</f>
        <v xml:space="preserve"> 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145</v>
      </c>
      <c r="D87" s="155" t="s">
        <v>58</v>
      </c>
      <c r="E87" s="155" t="s">
        <v>54</v>
      </c>
      <c r="F87" s="155" t="s">
        <v>55</v>
      </c>
      <c r="G87" s="155" t="s">
        <v>146</v>
      </c>
      <c r="H87" s="155" t="s">
        <v>147</v>
      </c>
      <c r="I87" s="155" t="s">
        <v>148</v>
      </c>
      <c r="J87" s="155" t="s">
        <v>132</v>
      </c>
      <c r="K87" s="156" t="s">
        <v>149</v>
      </c>
      <c r="L87" s="157"/>
      <c r="M87" s="69" t="s">
        <v>19</v>
      </c>
      <c r="N87" s="70" t="s">
        <v>43</v>
      </c>
      <c r="O87" s="70" t="s">
        <v>150</v>
      </c>
      <c r="P87" s="70" t="s">
        <v>151</v>
      </c>
      <c r="Q87" s="70" t="s">
        <v>152</v>
      </c>
      <c r="R87" s="70" t="s">
        <v>153</v>
      </c>
      <c r="S87" s="70" t="s">
        <v>154</v>
      </c>
      <c r="T87" s="71" t="s">
        <v>155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156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P89+P131</f>
        <v>0</v>
      </c>
      <c r="Q88" s="73"/>
      <c r="R88" s="160">
        <f>R89+R131</f>
        <v>24.154</v>
      </c>
      <c r="S88" s="73"/>
      <c r="T88" s="161">
        <f>T89+T131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72</v>
      </c>
      <c r="AU88" s="18" t="s">
        <v>133</v>
      </c>
      <c r="BK88" s="162">
        <f>BK89+BK131</f>
        <v>0</v>
      </c>
    </row>
    <row r="89" spans="1:65" s="12" customFormat="1" ht="25.9" customHeight="1">
      <c r="B89" s="163"/>
      <c r="C89" s="164"/>
      <c r="D89" s="165" t="s">
        <v>72</v>
      </c>
      <c r="E89" s="166" t="s">
        <v>157</v>
      </c>
      <c r="F89" s="166" t="s">
        <v>158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</f>
        <v>0</v>
      </c>
      <c r="Q89" s="171"/>
      <c r="R89" s="172">
        <f>R90</f>
        <v>24.154</v>
      </c>
      <c r="S89" s="171"/>
      <c r="T89" s="173">
        <f>T90</f>
        <v>0</v>
      </c>
      <c r="AR89" s="174" t="s">
        <v>80</v>
      </c>
      <c r="AT89" s="175" t="s">
        <v>72</v>
      </c>
      <c r="AU89" s="175" t="s">
        <v>73</v>
      </c>
      <c r="AY89" s="174" t="s">
        <v>159</v>
      </c>
      <c r="BK89" s="176">
        <f>BK90</f>
        <v>0</v>
      </c>
    </row>
    <row r="90" spans="1:65" s="12" customFormat="1" ht="22.9" customHeight="1">
      <c r="B90" s="163"/>
      <c r="C90" s="164"/>
      <c r="D90" s="165" t="s">
        <v>72</v>
      </c>
      <c r="E90" s="177" t="s">
        <v>199</v>
      </c>
      <c r="F90" s="177" t="s">
        <v>580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SUM(P91:P130)</f>
        <v>0</v>
      </c>
      <c r="Q90" s="171"/>
      <c r="R90" s="172">
        <f>SUM(R91:R130)</f>
        <v>24.154</v>
      </c>
      <c r="S90" s="171"/>
      <c r="T90" s="173">
        <f>SUM(T91:T130)</f>
        <v>0</v>
      </c>
      <c r="AR90" s="174" t="s">
        <v>80</v>
      </c>
      <c r="AT90" s="175" t="s">
        <v>72</v>
      </c>
      <c r="AU90" s="175" t="s">
        <v>80</v>
      </c>
      <c r="AY90" s="174" t="s">
        <v>159</v>
      </c>
      <c r="BK90" s="176">
        <f>SUM(BK91:BK130)</f>
        <v>0</v>
      </c>
    </row>
    <row r="91" spans="1:65" s="2" customFormat="1" ht="24.2" customHeight="1">
      <c r="A91" s="35"/>
      <c r="B91" s="36"/>
      <c r="C91" s="179" t="s">
        <v>80</v>
      </c>
      <c r="D91" s="179" t="s">
        <v>161</v>
      </c>
      <c r="E91" s="180" t="s">
        <v>581</v>
      </c>
      <c r="F91" s="181" t="s">
        <v>582</v>
      </c>
      <c r="G91" s="182" t="s">
        <v>202</v>
      </c>
      <c r="H91" s="183">
        <v>9.3800000000000008</v>
      </c>
      <c r="I91" s="184"/>
      <c r="J91" s="185">
        <f>ROUND(I91*H91,2)</f>
        <v>0</v>
      </c>
      <c r="K91" s="181" t="s">
        <v>583</v>
      </c>
      <c r="L91" s="40"/>
      <c r="M91" s="186" t="s">
        <v>19</v>
      </c>
      <c r="N91" s="187" t="s">
        <v>44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166</v>
      </c>
      <c r="AT91" s="190" t="s">
        <v>161</v>
      </c>
      <c r="AU91" s="190" t="s">
        <v>82</v>
      </c>
      <c r="AY91" s="18" t="s">
        <v>159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80</v>
      </c>
      <c r="BK91" s="191">
        <f>ROUND(I91*H91,2)</f>
        <v>0</v>
      </c>
      <c r="BL91" s="18" t="s">
        <v>166</v>
      </c>
      <c r="BM91" s="190" t="s">
        <v>1270</v>
      </c>
    </row>
    <row r="92" spans="1:65" s="2" customFormat="1" ht="48.75">
      <c r="A92" s="35"/>
      <c r="B92" s="36"/>
      <c r="C92" s="37"/>
      <c r="D92" s="192" t="s">
        <v>168</v>
      </c>
      <c r="E92" s="37"/>
      <c r="F92" s="193" t="s">
        <v>585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168</v>
      </c>
      <c r="AU92" s="18" t="s">
        <v>82</v>
      </c>
    </row>
    <row r="93" spans="1:65" s="14" customFormat="1" ht="11.25">
      <c r="B93" s="209"/>
      <c r="C93" s="210"/>
      <c r="D93" s="192" t="s">
        <v>172</v>
      </c>
      <c r="E93" s="211" t="s">
        <v>19</v>
      </c>
      <c r="F93" s="212" t="s">
        <v>940</v>
      </c>
      <c r="G93" s="210"/>
      <c r="H93" s="213">
        <v>9.3800000000000008</v>
      </c>
      <c r="I93" s="214"/>
      <c r="J93" s="210"/>
      <c r="K93" s="210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172</v>
      </c>
      <c r="AU93" s="219" t="s">
        <v>82</v>
      </c>
      <c r="AV93" s="14" t="s">
        <v>82</v>
      </c>
      <c r="AW93" s="14" t="s">
        <v>35</v>
      </c>
      <c r="AX93" s="14" t="s">
        <v>73</v>
      </c>
      <c r="AY93" s="219" t="s">
        <v>159</v>
      </c>
    </row>
    <row r="94" spans="1:65" s="15" customFormat="1" ht="11.25">
      <c r="B94" s="220"/>
      <c r="C94" s="221"/>
      <c r="D94" s="192" t="s">
        <v>172</v>
      </c>
      <c r="E94" s="222" t="s">
        <v>19</v>
      </c>
      <c r="F94" s="223" t="s">
        <v>175</v>
      </c>
      <c r="G94" s="221"/>
      <c r="H94" s="224">
        <v>9.3800000000000008</v>
      </c>
      <c r="I94" s="225"/>
      <c r="J94" s="221"/>
      <c r="K94" s="221"/>
      <c r="L94" s="226"/>
      <c r="M94" s="227"/>
      <c r="N94" s="228"/>
      <c r="O94" s="228"/>
      <c r="P94" s="228"/>
      <c r="Q94" s="228"/>
      <c r="R94" s="228"/>
      <c r="S94" s="228"/>
      <c r="T94" s="229"/>
      <c r="AT94" s="230" t="s">
        <v>172</v>
      </c>
      <c r="AU94" s="230" t="s">
        <v>82</v>
      </c>
      <c r="AV94" s="15" t="s">
        <v>166</v>
      </c>
      <c r="AW94" s="15" t="s">
        <v>35</v>
      </c>
      <c r="AX94" s="15" t="s">
        <v>80</v>
      </c>
      <c r="AY94" s="230" t="s">
        <v>159</v>
      </c>
    </row>
    <row r="95" spans="1:65" s="2" customFormat="1" ht="16.5" customHeight="1">
      <c r="A95" s="35"/>
      <c r="B95" s="36"/>
      <c r="C95" s="231" t="s">
        <v>82</v>
      </c>
      <c r="D95" s="231" t="s">
        <v>253</v>
      </c>
      <c r="E95" s="232" t="s">
        <v>588</v>
      </c>
      <c r="F95" s="233" t="s">
        <v>589</v>
      </c>
      <c r="G95" s="234" t="s">
        <v>222</v>
      </c>
      <c r="H95" s="235">
        <v>1.5009999999999999</v>
      </c>
      <c r="I95" s="236"/>
      <c r="J95" s="237">
        <f>ROUND(I95*H95,2)</f>
        <v>0</v>
      </c>
      <c r="K95" s="233" t="s">
        <v>583</v>
      </c>
      <c r="L95" s="238"/>
      <c r="M95" s="239" t="s">
        <v>19</v>
      </c>
      <c r="N95" s="240" t="s">
        <v>44</v>
      </c>
      <c r="O95" s="65"/>
      <c r="P95" s="188">
        <f>O95*H95</f>
        <v>0</v>
      </c>
      <c r="Q95" s="188">
        <v>1</v>
      </c>
      <c r="R95" s="188">
        <f>Q95*H95</f>
        <v>1.5009999999999999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191</v>
      </c>
      <c r="AT95" s="190" t="s">
        <v>253</v>
      </c>
      <c r="AU95" s="190" t="s">
        <v>82</v>
      </c>
      <c r="AY95" s="18" t="s">
        <v>159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80</v>
      </c>
      <c r="BK95" s="191">
        <f>ROUND(I95*H95,2)</f>
        <v>0</v>
      </c>
      <c r="BL95" s="18" t="s">
        <v>166</v>
      </c>
      <c r="BM95" s="190" t="s">
        <v>1271</v>
      </c>
    </row>
    <row r="96" spans="1:65" s="2" customFormat="1" ht="11.25">
      <c r="A96" s="35"/>
      <c r="B96" s="36"/>
      <c r="C96" s="37"/>
      <c r="D96" s="192" t="s">
        <v>168</v>
      </c>
      <c r="E96" s="37"/>
      <c r="F96" s="193" t="s">
        <v>589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168</v>
      </c>
      <c r="AU96" s="18" t="s">
        <v>82</v>
      </c>
    </row>
    <row r="97" spans="1:65" s="13" customFormat="1" ht="11.25">
      <c r="B97" s="199"/>
      <c r="C97" s="200"/>
      <c r="D97" s="192" t="s">
        <v>172</v>
      </c>
      <c r="E97" s="201" t="s">
        <v>19</v>
      </c>
      <c r="F97" s="202" t="s">
        <v>1272</v>
      </c>
      <c r="G97" s="200"/>
      <c r="H97" s="201" t="s">
        <v>19</v>
      </c>
      <c r="I97" s="203"/>
      <c r="J97" s="200"/>
      <c r="K97" s="200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172</v>
      </c>
      <c r="AU97" s="208" t="s">
        <v>82</v>
      </c>
      <c r="AV97" s="13" t="s">
        <v>80</v>
      </c>
      <c r="AW97" s="13" t="s">
        <v>35</v>
      </c>
      <c r="AX97" s="13" t="s">
        <v>73</v>
      </c>
      <c r="AY97" s="208" t="s">
        <v>159</v>
      </c>
    </row>
    <row r="98" spans="1:65" s="14" customFormat="1" ht="11.25">
      <c r="B98" s="209"/>
      <c r="C98" s="210"/>
      <c r="D98" s="192" t="s">
        <v>172</v>
      </c>
      <c r="E98" s="211" t="s">
        <v>19</v>
      </c>
      <c r="F98" s="212" t="s">
        <v>943</v>
      </c>
      <c r="G98" s="210"/>
      <c r="H98" s="213">
        <v>1.5009999999999999</v>
      </c>
      <c r="I98" s="214"/>
      <c r="J98" s="210"/>
      <c r="K98" s="210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172</v>
      </c>
      <c r="AU98" s="219" t="s">
        <v>82</v>
      </c>
      <c r="AV98" s="14" t="s">
        <v>82</v>
      </c>
      <c r="AW98" s="14" t="s">
        <v>35</v>
      </c>
      <c r="AX98" s="14" t="s">
        <v>73</v>
      </c>
      <c r="AY98" s="219" t="s">
        <v>159</v>
      </c>
    </row>
    <row r="99" spans="1:65" s="15" customFormat="1" ht="11.25">
      <c r="B99" s="220"/>
      <c r="C99" s="221"/>
      <c r="D99" s="192" t="s">
        <v>172</v>
      </c>
      <c r="E99" s="222" t="s">
        <v>19</v>
      </c>
      <c r="F99" s="223" t="s">
        <v>175</v>
      </c>
      <c r="G99" s="221"/>
      <c r="H99" s="224">
        <v>1.5009999999999999</v>
      </c>
      <c r="I99" s="225"/>
      <c r="J99" s="221"/>
      <c r="K99" s="221"/>
      <c r="L99" s="226"/>
      <c r="M99" s="227"/>
      <c r="N99" s="228"/>
      <c r="O99" s="228"/>
      <c r="P99" s="228"/>
      <c r="Q99" s="228"/>
      <c r="R99" s="228"/>
      <c r="S99" s="228"/>
      <c r="T99" s="229"/>
      <c r="AT99" s="230" t="s">
        <v>172</v>
      </c>
      <c r="AU99" s="230" t="s">
        <v>82</v>
      </c>
      <c r="AV99" s="15" t="s">
        <v>166</v>
      </c>
      <c r="AW99" s="15" t="s">
        <v>35</v>
      </c>
      <c r="AX99" s="15" t="s">
        <v>80</v>
      </c>
      <c r="AY99" s="230" t="s">
        <v>159</v>
      </c>
    </row>
    <row r="100" spans="1:65" s="2" customFormat="1" ht="24.2" customHeight="1">
      <c r="A100" s="35"/>
      <c r="B100" s="36"/>
      <c r="C100" s="179" t="s">
        <v>184</v>
      </c>
      <c r="D100" s="179" t="s">
        <v>161</v>
      </c>
      <c r="E100" s="180" t="s">
        <v>593</v>
      </c>
      <c r="F100" s="181" t="s">
        <v>594</v>
      </c>
      <c r="G100" s="182" t="s">
        <v>211</v>
      </c>
      <c r="H100" s="183">
        <v>13.324999999999999</v>
      </c>
      <c r="I100" s="184"/>
      <c r="J100" s="185">
        <f>ROUND(I100*H100,2)</f>
        <v>0</v>
      </c>
      <c r="K100" s="181" t="s">
        <v>583</v>
      </c>
      <c r="L100" s="40"/>
      <c r="M100" s="186" t="s">
        <v>19</v>
      </c>
      <c r="N100" s="187" t="s">
        <v>44</v>
      </c>
      <c r="O100" s="65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166</v>
      </c>
      <c r="AT100" s="190" t="s">
        <v>161</v>
      </c>
      <c r="AU100" s="190" t="s">
        <v>82</v>
      </c>
      <c r="AY100" s="18" t="s">
        <v>159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8" t="s">
        <v>80</v>
      </c>
      <c r="BK100" s="191">
        <f>ROUND(I100*H100,2)</f>
        <v>0</v>
      </c>
      <c r="BL100" s="18" t="s">
        <v>166</v>
      </c>
      <c r="BM100" s="190" t="s">
        <v>1273</v>
      </c>
    </row>
    <row r="101" spans="1:65" s="2" customFormat="1" ht="78">
      <c r="A101" s="35"/>
      <c r="B101" s="36"/>
      <c r="C101" s="37"/>
      <c r="D101" s="192" t="s">
        <v>168</v>
      </c>
      <c r="E101" s="37"/>
      <c r="F101" s="193" t="s">
        <v>596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168</v>
      </c>
      <c r="AU101" s="18" t="s">
        <v>82</v>
      </c>
    </row>
    <row r="102" spans="1:65" s="14" customFormat="1" ht="11.25">
      <c r="B102" s="209"/>
      <c r="C102" s="210"/>
      <c r="D102" s="192" t="s">
        <v>172</v>
      </c>
      <c r="E102" s="211" t="s">
        <v>19</v>
      </c>
      <c r="F102" s="212" t="s">
        <v>945</v>
      </c>
      <c r="G102" s="210"/>
      <c r="H102" s="213">
        <v>13.324999999999999</v>
      </c>
      <c r="I102" s="214"/>
      <c r="J102" s="210"/>
      <c r="K102" s="210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172</v>
      </c>
      <c r="AU102" s="219" t="s">
        <v>82</v>
      </c>
      <c r="AV102" s="14" t="s">
        <v>82</v>
      </c>
      <c r="AW102" s="14" t="s">
        <v>35</v>
      </c>
      <c r="AX102" s="14" t="s">
        <v>73</v>
      </c>
      <c r="AY102" s="219" t="s">
        <v>159</v>
      </c>
    </row>
    <row r="103" spans="1:65" s="15" customFormat="1" ht="11.25">
      <c r="B103" s="220"/>
      <c r="C103" s="221"/>
      <c r="D103" s="192" t="s">
        <v>172</v>
      </c>
      <c r="E103" s="222" t="s">
        <v>19</v>
      </c>
      <c r="F103" s="223" t="s">
        <v>175</v>
      </c>
      <c r="G103" s="221"/>
      <c r="H103" s="224">
        <v>13.324999999999999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172</v>
      </c>
      <c r="AU103" s="230" t="s">
        <v>82</v>
      </c>
      <c r="AV103" s="15" t="s">
        <v>166</v>
      </c>
      <c r="AW103" s="15" t="s">
        <v>35</v>
      </c>
      <c r="AX103" s="15" t="s">
        <v>80</v>
      </c>
      <c r="AY103" s="230" t="s">
        <v>159</v>
      </c>
    </row>
    <row r="104" spans="1:65" s="2" customFormat="1" ht="16.5" customHeight="1">
      <c r="A104" s="35"/>
      <c r="B104" s="36"/>
      <c r="C104" s="231" t="s">
        <v>166</v>
      </c>
      <c r="D104" s="231" t="s">
        <v>253</v>
      </c>
      <c r="E104" s="232" t="s">
        <v>599</v>
      </c>
      <c r="F104" s="233" t="s">
        <v>600</v>
      </c>
      <c r="G104" s="234" t="s">
        <v>222</v>
      </c>
      <c r="H104" s="235">
        <v>22.652999999999999</v>
      </c>
      <c r="I104" s="236"/>
      <c r="J104" s="237">
        <f>ROUND(I104*H104,2)</f>
        <v>0</v>
      </c>
      <c r="K104" s="233" t="s">
        <v>583</v>
      </c>
      <c r="L104" s="238"/>
      <c r="M104" s="239" t="s">
        <v>19</v>
      </c>
      <c r="N104" s="240" t="s">
        <v>44</v>
      </c>
      <c r="O104" s="65"/>
      <c r="P104" s="188">
        <f>O104*H104</f>
        <v>0</v>
      </c>
      <c r="Q104" s="188">
        <v>1</v>
      </c>
      <c r="R104" s="188">
        <f>Q104*H104</f>
        <v>22.652999999999999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191</v>
      </c>
      <c r="AT104" s="190" t="s">
        <v>253</v>
      </c>
      <c r="AU104" s="190" t="s">
        <v>82</v>
      </c>
      <c r="AY104" s="18" t="s">
        <v>159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80</v>
      </c>
      <c r="BK104" s="191">
        <f>ROUND(I104*H104,2)</f>
        <v>0</v>
      </c>
      <c r="BL104" s="18" t="s">
        <v>166</v>
      </c>
      <c r="BM104" s="190" t="s">
        <v>1274</v>
      </c>
    </row>
    <row r="105" spans="1:65" s="2" customFormat="1" ht="11.25">
      <c r="A105" s="35"/>
      <c r="B105" s="36"/>
      <c r="C105" s="37"/>
      <c r="D105" s="192" t="s">
        <v>168</v>
      </c>
      <c r="E105" s="37"/>
      <c r="F105" s="193" t="s">
        <v>600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168</v>
      </c>
      <c r="AU105" s="18" t="s">
        <v>82</v>
      </c>
    </row>
    <row r="106" spans="1:65" s="13" customFormat="1" ht="11.25">
      <c r="B106" s="199"/>
      <c r="C106" s="200"/>
      <c r="D106" s="192" t="s">
        <v>172</v>
      </c>
      <c r="E106" s="201" t="s">
        <v>19</v>
      </c>
      <c r="F106" s="202" t="s">
        <v>686</v>
      </c>
      <c r="G106" s="200"/>
      <c r="H106" s="201" t="s">
        <v>19</v>
      </c>
      <c r="I106" s="203"/>
      <c r="J106" s="200"/>
      <c r="K106" s="200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172</v>
      </c>
      <c r="AU106" s="208" t="s">
        <v>82</v>
      </c>
      <c r="AV106" s="13" t="s">
        <v>80</v>
      </c>
      <c r="AW106" s="13" t="s">
        <v>35</v>
      </c>
      <c r="AX106" s="13" t="s">
        <v>73</v>
      </c>
      <c r="AY106" s="208" t="s">
        <v>159</v>
      </c>
    </row>
    <row r="107" spans="1:65" s="14" customFormat="1" ht="11.25">
      <c r="B107" s="209"/>
      <c r="C107" s="210"/>
      <c r="D107" s="192" t="s">
        <v>172</v>
      </c>
      <c r="E107" s="211" t="s">
        <v>19</v>
      </c>
      <c r="F107" s="212" t="s">
        <v>948</v>
      </c>
      <c r="G107" s="210"/>
      <c r="H107" s="213">
        <v>22.652999999999999</v>
      </c>
      <c r="I107" s="214"/>
      <c r="J107" s="210"/>
      <c r="K107" s="210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172</v>
      </c>
      <c r="AU107" s="219" t="s">
        <v>82</v>
      </c>
      <c r="AV107" s="14" t="s">
        <v>82</v>
      </c>
      <c r="AW107" s="14" t="s">
        <v>35</v>
      </c>
      <c r="AX107" s="14" t="s">
        <v>73</v>
      </c>
      <c r="AY107" s="219" t="s">
        <v>159</v>
      </c>
    </row>
    <row r="108" spans="1:65" s="15" customFormat="1" ht="11.25">
      <c r="B108" s="220"/>
      <c r="C108" s="221"/>
      <c r="D108" s="192" t="s">
        <v>172</v>
      </c>
      <c r="E108" s="222" t="s">
        <v>19</v>
      </c>
      <c r="F108" s="223" t="s">
        <v>175</v>
      </c>
      <c r="G108" s="221"/>
      <c r="H108" s="224">
        <v>22.652999999999999</v>
      </c>
      <c r="I108" s="225"/>
      <c r="J108" s="221"/>
      <c r="K108" s="221"/>
      <c r="L108" s="226"/>
      <c r="M108" s="227"/>
      <c r="N108" s="228"/>
      <c r="O108" s="228"/>
      <c r="P108" s="228"/>
      <c r="Q108" s="228"/>
      <c r="R108" s="228"/>
      <c r="S108" s="228"/>
      <c r="T108" s="229"/>
      <c r="AT108" s="230" t="s">
        <v>172</v>
      </c>
      <c r="AU108" s="230" t="s">
        <v>82</v>
      </c>
      <c r="AV108" s="15" t="s">
        <v>166</v>
      </c>
      <c r="AW108" s="15" t="s">
        <v>35</v>
      </c>
      <c r="AX108" s="15" t="s">
        <v>80</v>
      </c>
      <c r="AY108" s="230" t="s">
        <v>159</v>
      </c>
    </row>
    <row r="109" spans="1:65" s="2" customFormat="1" ht="24.2" customHeight="1">
      <c r="A109" s="35"/>
      <c r="B109" s="36"/>
      <c r="C109" s="179" t="s">
        <v>199</v>
      </c>
      <c r="D109" s="179" t="s">
        <v>161</v>
      </c>
      <c r="E109" s="180" t="s">
        <v>604</v>
      </c>
      <c r="F109" s="181" t="s">
        <v>605</v>
      </c>
      <c r="G109" s="182" t="s">
        <v>202</v>
      </c>
      <c r="H109" s="183">
        <v>20.8</v>
      </c>
      <c r="I109" s="184"/>
      <c r="J109" s="185">
        <f>ROUND(I109*H109,2)</f>
        <v>0</v>
      </c>
      <c r="K109" s="181" t="s">
        <v>583</v>
      </c>
      <c r="L109" s="40"/>
      <c r="M109" s="186" t="s">
        <v>19</v>
      </c>
      <c r="N109" s="187" t="s">
        <v>44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166</v>
      </c>
      <c r="AT109" s="190" t="s">
        <v>161</v>
      </c>
      <c r="AU109" s="190" t="s">
        <v>82</v>
      </c>
      <c r="AY109" s="18" t="s">
        <v>159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80</v>
      </c>
      <c r="BK109" s="191">
        <f>ROUND(I109*H109,2)</f>
        <v>0</v>
      </c>
      <c r="BL109" s="18" t="s">
        <v>166</v>
      </c>
      <c r="BM109" s="190" t="s">
        <v>1275</v>
      </c>
    </row>
    <row r="110" spans="1:65" s="2" customFormat="1" ht="39">
      <c r="A110" s="35"/>
      <c r="B110" s="36"/>
      <c r="C110" s="37"/>
      <c r="D110" s="192" t="s">
        <v>168</v>
      </c>
      <c r="E110" s="37"/>
      <c r="F110" s="193" t="s">
        <v>607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168</v>
      </c>
      <c r="AU110" s="18" t="s">
        <v>82</v>
      </c>
    </row>
    <row r="111" spans="1:65" s="14" customFormat="1" ht="11.25">
      <c r="B111" s="209"/>
      <c r="C111" s="210"/>
      <c r="D111" s="192" t="s">
        <v>172</v>
      </c>
      <c r="E111" s="211" t="s">
        <v>19</v>
      </c>
      <c r="F111" s="212" t="s">
        <v>1276</v>
      </c>
      <c r="G111" s="210"/>
      <c r="H111" s="213">
        <v>20.8</v>
      </c>
      <c r="I111" s="214"/>
      <c r="J111" s="210"/>
      <c r="K111" s="210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172</v>
      </c>
      <c r="AU111" s="219" t="s">
        <v>82</v>
      </c>
      <c r="AV111" s="14" t="s">
        <v>82</v>
      </c>
      <c r="AW111" s="14" t="s">
        <v>35</v>
      </c>
      <c r="AX111" s="14" t="s">
        <v>73</v>
      </c>
      <c r="AY111" s="219" t="s">
        <v>159</v>
      </c>
    </row>
    <row r="112" spans="1:65" s="15" customFormat="1" ht="11.25">
      <c r="B112" s="220"/>
      <c r="C112" s="221"/>
      <c r="D112" s="192" t="s">
        <v>172</v>
      </c>
      <c r="E112" s="222" t="s">
        <v>19</v>
      </c>
      <c r="F112" s="223" t="s">
        <v>175</v>
      </c>
      <c r="G112" s="221"/>
      <c r="H112" s="224">
        <v>20.8</v>
      </c>
      <c r="I112" s="225"/>
      <c r="J112" s="221"/>
      <c r="K112" s="221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172</v>
      </c>
      <c r="AU112" s="230" t="s">
        <v>82</v>
      </c>
      <c r="AV112" s="15" t="s">
        <v>166</v>
      </c>
      <c r="AW112" s="15" t="s">
        <v>35</v>
      </c>
      <c r="AX112" s="15" t="s">
        <v>80</v>
      </c>
      <c r="AY112" s="230" t="s">
        <v>159</v>
      </c>
    </row>
    <row r="113" spans="1:65" s="2" customFormat="1" ht="24.2" customHeight="1">
      <c r="A113" s="35"/>
      <c r="B113" s="36"/>
      <c r="C113" s="179" t="s">
        <v>208</v>
      </c>
      <c r="D113" s="179" t="s">
        <v>161</v>
      </c>
      <c r="E113" s="180" t="s">
        <v>1100</v>
      </c>
      <c r="F113" s="181" t="s">
        <v>1101</v>
      </c>
      <c r="G113" s="182" t="s">
        <v>617</v>
      </c>
      <c r="H113" s="183">
        <v>8.0000000000000002E-3</v>
      </c>
      <c r="I113" s="184"/>
      <c r="J113" s="185">
        <f>ROUND(I113*H113,2)</f>
        <v>0</v>
      </c>
      <c r="K113" s="181" t="s">
        <v>583</v>
      </c>
      <c r="L113" s="40"/>
      <c r="M113" s="186" t="s">
        <v>19</v>
      </c>
      <c r="N113" s="187" t="s">
        <v>44</v>
      </c>
      <c r="O113" s="65"/>
      <c r="P113" s="188">
        <f>O113*H113</f>
        <v>0</v>
      </c>
      <c r="Q113" s="188">
        <v>0</v>
      </c>
      <c r="R113" s="188">
        <f>Q113*H113</f>
        <v>0</v>
      </c>
      <c r="S113" s="188">
        <v>0</v>
      </c>
      <c r="T113" s="189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0" t="s">
        <v>166</v>
      </c>
      <c r="AT113" s="190" t="s">
        <v>161</v>
      </c>
      <c r="AU113" s="190" t="s">
        <v>82</v>
      </c>
      <c r="AY113" s="18" t="s">
        <v>159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8" t="s">
        <v>80</v>
      </c>
      <c r="BK113" s="191">
        <f>ROUND(I113*H113,2)</f>
        <v>0</v>
      </c>
      <c r="BL113" s="18" t="s">
        <v>166</v>
      </c>
      <c r="BM113" s="190" t="s">
        <v>1277</v>
      </c>
    </row>
    <row r="114" spans="1:65" s="2" customFormat="1" ht="48.75">
      <c r="A114" s="35"/>
      <c r="B114" s="36"/>
      <c r="C114" s="37"/>
      <c r="D114" s="192" t="s">
        <v>168</v>
      </c>
      <c r="E114" s="37"/>
      <c r="F114" s="193" t="s">
        <v>1103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168</v>
      </c>
      <c r="AU114" s="18" t="s">
        <v>82</v>
      </c>
    </row>
    <row r="115" spans="1:65" s="2" customFormat="1" ht="24.2" customHeight="1">
      <c r="A115" s="35"/>
      <c r="B115" s="36"/>
      <c r="C115" s="179" t="s">
        <v>219</v>
      </c>
      <c r="D115" s="179" t="s">
        <v>161</v>
      </c>
      <c r="E115" s="180" t="s">
        <v>1104</v>
      </c>
      <c r="F115" s="181" t="s">
        <v>1105</v>
      </c>
      <c r="G115" s="182" t="s">
        <v>617</v>
      </c>
      <c r="H115" s="183">
        <v>8.0000000000000002E-3</v>
      </c>
      <c r="I115" s="184"/>
      <c r="J115" s="185">
        <f>ROUND(I115*H115,2)</f>
        <v>0</v>
      </c>
      <c r="K115" s="181" t="s">
        <v>583</v>
      </c>
      <c r="L115" s="40"/>
      <c r="M115" s="186" t="s">
        <v>19</v>
      </c>
      <c r="N115" s="187" t="s">
        <v>44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166</v>
      </c>
      <c r="AT115" s="190" t="s">
        <v>161</v>
      </c>
      <c r="AU115" s="190" t="s">
        <v>82</v>
      </c>
      <c r="AY115" s="18" t="s">
        <v>159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80</v>
      </c>
      <c r="BK115" s="191">
        <f>ROUND(I115*H115,2)</f>
        <v>0</v>
      </c>
      <c r="BL115" s="18" t="s">
        <v>166</v>
      </c>
      <c r="BM115" s="190" t="s">
        <v>1278</v>
      </c>
    </row>
    <row r="116" spans="1:65" s="2" customFormat="1" ht="58.5">
      <c r="A116" s="35"/>
      <c r="B116" s="36"/>
      <c r="C116" s="37"/>
      <c r="D116" s="192" t="s">
        <v>168</v>
      </c>
      <c r="E116" s="37"/>
      <c r="F116" s="193" t="s">
        <v>1107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168</v>
      </c>
      <c r="AU116" s="18" t="s">
        <v>82</v>
      </c>
    </row>
    <row r="117" spans="1:65" s="2" customFormat="1" ht="24.2" customHeight="1">
      <c r="A117" s="35"/>
      <c r="B117" s="36"/>
      <c r="C117" s="179" t="s">
        <v>191</v>
      </c>
      <c r="D117" s="179" t="s">
        <v>161</v>
      </c>
      <c r="E117" s="180" t="s">
        <v>627</v>
      </c>
      <c r="F117" s="181" t="s">
        <v>628</v>
      </c>
      <c r="G117" s="182" t="s">
        <v>362</v>
      </c>
      <c r="H117" s="183">
        <v>4</v>
      </c>
      <c r="I117" s="184"/>
      <c r="J117" s="185">
        <f>ROUND(I117*H117,2)</f>
        <v>0</v>
      </c>
      <c r="K117" s="181" t="s">
        <v>583</v>
      </c>
      <c r="L117" s="40"/>
      <c r="M117" s="186" t="s">
        <v>19</v>
      </c>
      <c r="N117" s="187" t="s">
        <v>44</v>
      </c>
      <c r="O117" s="65"/>
      <c r="P117" s="188">
        <f>O117*H117</f>
        <v>0</v>
      </c>
      <c r="Q117" s="188">
        <v>0</v>
      </c>
      <c r="R117" s="188">
        <f>Q117*H117</f>
        <v>0</v>
      </c>
      <c r="S117" s="188">
        <v>0</v>
      </c>
      <c r="T117" s="189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0" t="s">
        <v>166</v>
      </c>
      <c r="AT117" s="190" t="s">
        <v>161</v>
      </c>
      <c r="AU117" s="190" t="s">
        <v>82</v>
      </c>
      <c r="AY117" s="18" t="s">
        <v>159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8" t="s">
        <v>80</v>
      </c>
      <c r="BK117" s="191">
        <f>ROUND(I117*H117,2)</f>
        <v>0</v>
      </c>
      <c r="BL117" s="18" t="s">
        <v>166</v>
      </c>
      <c r="BM117" s="190" t="s">
        <v>1279</v>
      </c>
    </row>
    <row r="118" spans="1:65" s="2" customFormat="1" ht="29.25">
      <c r="A118" s="35"/>
      <c r="B118" s="36"/>
      <c r="C118" s="37"/>
      <c r="D118" s="192" t="s">
        <v>168</v>
      </c>
      <c r="E118" s="37"/>
      <c r="F118" s="193" t="s">
        <v>630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168</v>
      </c>
      <c r="AU118" s="18" t="s">
        <v>82</v>
      </c>
    </row>
    <row r="119" spans="1:65" s="2" customFormat="1" ht="24.2" customHeight="1">
      <c r="A119" s="35"/>
      <c r="B119" s="36"/>
      <c r="C119" s="179" t="s">
        <v>231</v>
      </c>
      <c r="D119" s="179" t="s">
        <v>161</v>
      </c>
      <c r="E119" s="180" t="s">
        <v>639</v>
      </c>
      <c r="F119" s="181" t="s">
        <v>640</v>
      </c>
      <c r="G119" s="182" t="s">
        <v>617</v>
      </c>
      <c r="H119" s="183">
        <v>0.216</v>
      </c>
      <c r="I119" s="184"/>
      <c r="J119" s="185">
        <f>ROUND(I119*H119,2)</f>
        <v>0</v>
      </c>
      <c r="K119" s="181" t="s">
        <v>583</v>
      </c>
      <c r="L119" s="40"/>
      <c r="M119" s="186" t="s">
        <v>19</v>
      </c>
      <c r="N119" s="187" t="s">
        <v>44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166</v>
      </c>
      <c r="AT119" s="190" t="s">
        <v>161</v>
      </c>
      <c r="AU119" s="190" t="s">
        <v>82</v>
      </c>
      <c r="AY119" s="18" t="s">
        <v>159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80</v>
      </c>
      <c r="BK119" s="191">
        <f>ROUND(I119*H119,2)</f>
        <v>0</v>
      </c>
      <c r="BL119" s="18" t="s">
        <v>166</v>
      </c>
      <c r="BM119" s="190" t="s">
        <v>1280</v>
      </c>
    </row>
    <row r="120" spans="1:65" s="2" customFormat="1" ht="39">
      <c r="A120" s="35"/>
      <c r="B120" s="36"/>
      <c r="C120" s="37"/>
      <c r="D120" s="192" t="s">
        <v>168</v>
      </c>
      <c r="E120" s="37"/>
      <c r="F120" s="193" t="s">
        <v>642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168</v>
      </c>
      <c r="AU120" s="18" t="s">
        <v>82</v>
      </c>
    </row>
    <row r="121" spans="1:65" s="14" customFormat="1" ht="11.25">
      <c r="B121" s="209"/>
      <c r="C121" s="210"/>
      <c r="D121" s="192" t="s">
        <v>172</v>
      </c>
      <c r="E121" s="211" t="s">
        <v>19</v>
      </c>
      <c r="F121" s="212" t="s">
        <v>1281</v>
      </c>
      <c r="G121" s="210"/>
      <c r="H121" s="213">
        <v>0.216</v>
      </c>
      <c r="I121" s="214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172</v>
      </c>
      <c r="AU121" s="219" t="s">
        <v>82</v>
      </c>
      <c r="AV121" s="14" t="s">
        <v>82</v>
      </c>
      <c r="AW121" s="14" t="s">
        <v>35</v>
      </c>
      <c r="AX121" s="14" t="s">
        <v>73</v>
      </c>
      <c r="AY121" s="219" t="s">
        <v>159</v>
      </c>
    </row>
    <row r="122" spans="1:65" s="15" customFormat="1" ht="11.25">
      <c r="B122" s="220"/>
      <c r="C122" s="221"/>
      <c r="D122" s="192" t="s">
        <v>172</v>
      </c>
      <c r="E122" s="222" t="s">
        <v>19</v>
      </c>
      <c r="F122" s="223" t="s">
        <v>175</v>
      </c>
      <c r="G122" s="221"/>
      <c r="H122" s="224">
        <v>0.216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172</v>
      </c>
      <c r="AU122" s="230" t="s">
        <v>82</v>
      </c>
      <c r="AV122" s="15" t="s">
        <v>166</v>
      </c>
      <c r="AW122" s="15" t="s">
        <v>35</v>
      </c>
      <c r="AX122" s="15" t="s">
        <v>80</v>
      </c>
      <c r="AY122" s="230" t="s">
        <v>159</v>
      </c>
    </row>
    <row r="123" spans="1:65" s="2" customFormat="1" ht="24.2" customHeight="1">
      <c r="A123" s="35"/>
      <c r="B123" s="36"/>
      <c r="C123" s="179" t="s">
        <v>238</v>
      </c>
      <c r="D123" s="179" t="s">
        <v>161</v>
      </c>
      <c r="E123" s="180" t="s">
        <v>650</v>
      </c>
      <c r="F123" s="181" t="s">
        <v>651</v>
      </c>
      <c r="G123" s="182" t="s">
        <v>652</v>
      </c>
      <c r="H123" s="183">
        <v>4</v>
      </c>
      <c r="I123" s="184"/>
      <c r="J123" s="185">
        <f>ROUND(I123*H123,2)</f>
        <v>0</v>
      </c>
      <c r="K123" s="181" t="s">
        <v>583</v>
      </c>
      <c r="L123" s="40"/>
      <c r="M123" s="186" t="s">
        <v>19</v>
      </c>
      <c r="N123" s="187" t="s">
        <v>44</v>
      </c>
      <c r="O123" s="65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166</v>
      </c>
      <c r="AT123" s="190" t="s">
        <v>161</v>
      </c>
      <c r="AU123" s="190" t="s">
        <v>82</v>
      </c>
      <c r="AY123" s="18" t="s">
        <v>159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80</v>
      </c>
      <c r="BK123" s="191">
        <f>ROUND(I123*H123,2)</f>
        <v>0</v>
      </c>
      <c r="BL123" s="18" t="s">
        <v>166</v>
      </c>
      <c r="BM123" s="190" t="s">
        <v>1282</v>
      </c>
    </row>
    <row r="124" spans="1:65" s="2" customFormat="1" ht="68.25">
      <c r="A124" s="35"/>
      <c r="B124" s="36"/>
      <c r="C124" s="37"/>
      <c r="D124" s="192" t="s">
        <v>168</v>
      </c>
      <c r="E124" s="37"/>
      <c r="F124" s="193" t="s">
        <v>654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168</v>
      </c>
      <c r="AU124" s="18" t="s">
        <v>82</v>
      </c>
    </row>
    <row r="125" spans="1:65" s="2" customFormat="1" ht="24.2" customHeight="1">
      <c r="A125" s="35"/>
      <c r="B125" s="36"/>
      <c r="C125" s="179" t="s">
        <v>244</v>
      </c>
      <c r="D125" s="179" t="s">
        <v>161</v>
      </c>
      <c r="E125" s="180" t="s">
        <v>655</v>
      </c>
      <c r="F125" s="181" t="s">
        <v>656</v>
      </c>
      <c r="G125" s="182" t="s">
        <v>652</v>
      </c>
      <c r="H125" s="183">
        <v>4</v>
      </c>
      <c r="I125" s="184"/>
      <c r="J125" s="185">
        <f>ROUND(I125*H125,2)</f>
        <v>0</v>
      </c>
      <c r="K125" s="181" t="s">
        <v>583</v>
      </c>
      <c r="L125" s="40"/>
      <c r="M125" s="186" t="s">
        <v>19</v>
      </c>
      <c r="N125" s="187" t="s">
        <v>44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166</v>
      </c>
      <c r="AT125" s="190" t="s">
        <v>161</v>
      </c>
      <c r="AU125" s="190" t="s">
        <v>82</v>
      </c>
      <c r="AY125" s="18" t="s">
        <v>159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80</v>
      </c>
      <c r="BK125" s="191">
        <f>ROUND(I125*H125,2)</f>
        <v>0</v>
      </c>
      <c r="BL125" s="18" t="s">
        <v>166</v>
      </c>
      <c r="BM125" s="190" t="s">
        <v>1283</v>
      </c>
    </row>
    <row r="126" spans="1:65" s="2" customFormat="1" ht="58.5">
      <c r="A126" s="35"/>
      <c r="B126" s="36"/>
      <c r="C126" s="37"/>
      <c r="D126" s="192" t="s">
        <v>168</v>
      </c>
      <c r="E126" s="37"/>
      <c r="F126" s="193" t="s">
        <v>658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168</v>
      </c>
      <c r="AU126" s="18" t="s">
        <v>82</v>
      </c>
    </row>
    <row r="127" spans="1:65" s="2" customFormat="1" ht="37.9" customHeight="1">
      <c r="A127" s="35"/>
      <c r="B127" s="36"/>
      <c r="C127" s="179" t="s">
        <v>252</v>
      </c>
      <c r="D127" s="179" t="s">
        <v>161</v>
      </c>
      <c r="E127" s="180" t="s">
        <v>659</v>
      </c>
      <c r="F127" s="181" t="s">
        <v>660</v>
      </c>
      <c r="G127" s="182" t="s">
        <v>164</v>
      </c>
      <c r="H127" s="183">
        <v>216</v>
      </c>
      <c r="I127" s="184"/>
      <c r="J127" s="185">
        <f>ROUND(I127*H127,2)</f>
        <v>0</v>
      </c>
      <c r="K127" s="181" t="s">
        <v>583</v>
      </c>
      <c r="L127" s="40"/>
      <c r="M127" s="186" t="s">
        <v>19</v>
      </c>
      <c r="N127" s="187" t="s">
        <v>44</v>
      </c>
      <c r="O127" s="65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0" t="s">
        <v>166</v>
      </c>
      <c r="AT127" s="190" t="s">
        <v>161</v>
      </c>
      <c r="AU127" s="190" t="s">
        <v>82</v>
      </c>
      <c r="AY127" s="18" t="s">
        <v>159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80</v>
      </c>
      <c r="BK127" s="191">
        <f>ROUND(I127*H127,2)</f>
        <v>0</v>
      </c>
      <c r="BL127" s="18" t="s">
        <v>166</v>
      </c>
      <c r="BM127" s="190" t="s">
        <v>1284</v>
      </c>
    </row>
    <row r="128" spans="1:65" s="2" customFormat="1" ht="58.5">
      <c r="A128" s="35"/>
      <c r="B128" s="36"/>
      <c r="C128" s="37"/>
      <c r="D128" s="192" t="s">
        <v>168</v>
      </c>
      <c r="E128" s="37"/>
      <c r="F128" s="193" t="s">
        <v>662</v>
      </c>
      <c r="G128" s="37"/>
      <c r="H128" s="37"/>
      <c r="I128" s="194"/>
      <c r="J128" s="37"/>
      <c r="K128" s="37"/>
      <c r="L128" s="40"/>
      <c r="M128" s="195"/>
      <c r="N128" s="19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168</v>
      </c>
      <c r="AU128" s="18" t="s">
        <v>82</v>
      </c>
    </row>
    <row r="129" spans="1:65" s="14" customFormat="1" ht="11.25">
      <c r="B129" s="209"/>
      <c r="C129" s="210"/>
      <c r="D129" s="192" t="s">
        <v>172</v>
      </c>
      <c r="E129" s="211" t="s">
        <v>19</v>
      </c>
      <c r="F129" s="212" t="s">
        <v>1285</v>
      </c>
      <c r="G129" s="210"/>
      <c r="H129" s="213">
        <v>216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172</v>
      </c>
      <c r="AU129" s="219" t="s">
        <v>82</v>
      </c>
      <c r="AV129" s="14" t="s">
        <v>82</v>
      </c>
      <c r="AW129" s="14" t="s">
        <v>35</v>
      </c>
      <c r="AX129" s="14" t="s">
        <v>73</v>
      </c>
      <c r="AY129" s="219" t="s">
        <v>159</v>
      </c>
    </row>
    <row r="130" spans="1:65" s="15" customFormat="1" ht="11.25">
      <c r="B130" s="220"/>
      <c r="C130" s="221"/>
      <c r="D130" s="192" t="s">
        <v>172</v>
      </c>
      <c r="E130" s="222" t="s">
        <v>19</v>
      </c>
      <c r="F130" s="223" t="s">
        <v>175</v>
      </c>
      <c r="G130" s="221"/>
      <c r="H130" s="224">
        <v>216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172</v>
      </c>
      <c r="AU130" s="230" t="s">
        <v>82</v>
      </c>
      <c r="AV130" s="15" t="s">
        <v>166</v>
      </c>
      <c r="AW130" s="15" t="s">
        <v>35</v>
      </c>
      <c r="AX130" s="15" t="s">
        <v>80</v>
      </c>
      <c r="AY130" s="230" t="s">
        <v>159</v>
      </c>
    </row>
    <row r="131" spans="1:65" s="12" customFormat="1" ht="25.9" customHeight="1">
      <c r="B131" s="163"/>
      <c r="C131" s="164"/>
      <c r="D131" s="165" t="s">
        <v>72</v>
      </c>
      <c r="E131" s="166" t="s">
        <v>664</v>
      </c>
      <c r="F131" s="166" t="s">
        <v>665</v>
      </c>
      <c r="G131" s="164"/>
      <c r="H131" s="164"/>
      <c r="I131" s="167"/>
      <c r="J131" s="168">
        <f>BK131</f>
        <v>0</v>
      </c>
      <c r="K131" s="164"/>
      <c r="L131" s="169"/>
      <c r="M131" s="170"/>
      <c r="N131" s="171"/>
      <c r="O131" s="171"/>
      <c r="P131" s="172">
        <f>SUM(P132:P157)</f>
        <v>0</v>
      </c>
      <c r="Q131" s="171"/>
      <c r="R131" s="172">
        <f>SUM(R132:R157)</f>
        <v>0</v>
      </c>
      <c r="S131" s="171"/>
      <c r="T131" s="173">
        <f>SUM(T132:T157)</f>
        <v>0</v>
      </c>
      <c r="AR131" s="174" t="s">
        <v>166</v>
      </c>
      <c r="AT131" s="175" t="s">
        <v>72</v>
      </c>
      <c r="AU131" s="175" t="s">
        <v>73</v>
      </c>
      <c r="AY131" s="174" t="s">
        <v>159</v>
      </c>
      <c r="BK131" s="176">
        <f>SUM(BK132:BK157)</f>
        <v>0</v>
      </c>
    </row>
    <row r="132" spans="1:65" s="2" customFormat="1" ht="55.5" customHeight="1">
      <c r="A132" s="35"/>
      <c r="B132" s="36"/>
      <c r="C132" s="179" t="s">
        <v>258</v>
      </c>
      <c r="D132" s="179" t="s">
        <v>161</v>
      </c>
      <c r="E132" s="180" t="s">
        <v>666</v>
      </c>
      <c r="F132" s="181" t="s">
        <v>667</v>
      </c>
      <c r="G132" s="182" t="s">
        <v>222</v>
      </c>
      <c r="H132" s="183">
        <v>23.984999999999999</v>
      </c>
      <c r="I132" s="184"/>
      <c r="J132" s="185">
        <f>ROUND(I132*H132,2)</f>
        <v>0</v>
      </c>
      <c r="K132" s="181" t="s">
        <v>583</v>
      </c>
      <c r="L132" s="40"/>
      <c r="M132" s="186" t="s">
        <v>19</v>
      </c>
      <c r="N132" s="187" t="s">
        <v>44</v>
      </c>
      <c r="O132" s="65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0" t="s">
        <v>166</v>
      </c>
      <c r="AT132" s="190" t="s">
        <v>161</v>
      </c>
      <c r="AU132" s="190" t="s">
        <v>80</v>
      </c>
      <c r="AY132" s="18" t="s">
        <v>159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80</v>
      </c>
      <c r="BK132" s="191">
        <f>ROUND(I132*H132,2)</f>
        <v>0</v>
      </c>
      <c r="BL132" s="18" t="s">
        <v>166</v>
      </c>
      <c r="BM132" s="190" t="s">
        <v>1286</v>
      </c>
    </row>
    <row r="133" spans="1:65" s="2" customFormat="1" ht="78">
      <c r="A133" s="35"/>
      <c r="B133" s="36"/>
      <c r="C133" s="37"/>
      <c r="D133" s="192" t="s">
        <v>168</v>
      </c>
      <c r="E133" s="37"/>
      <c r="F133" s="193" t="s">
        <v>669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168</v>
      </c>
      <c r="AU133" s="18" t="s">
        <v>80</v>
      </c>
    </row>
    <row r="134" spans="1:65" s="13" customFormat="1" ht="11.25">
      <c r="B134" s="199"/>
      <c r="C134" s="200"/>
      <c r="D134" s="192" t="s">
        <v>172</v>
      </c>
      <c r="E134" s="201" t="s">
        <v>19</v>
      </c>
      <c r="F134" s="202" t="s">
        <v>1287</v>
      </c>
      <c r="G134" s="200"/>
      <c r="H134" s="201" t="s">
        <v>19</v>
      </c>
      <c r="I134" s="203"/>
      <c r="J134" s="200"/>
      <c r="K134" s="200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172</v>
      </c>
      <c r="AU134" s="208" t="s">
        <v>80</v>
      </c>
      <c r="AV134" s="13" t="s">
        <v>80</v>
      </c>
      <c r="AW134" s="13" t="s">
        <v>35</v>
      </c>
      <c r="AX134" s="13" t="s">
        <v>73</v>
      </c>
      <c r="AY134" s="208" t="s">
        <v>159</v>
      </c>
    </row>
    <row r="135" spans="1:65" s="14" customFormat="1" ht="11.25">
      <c r="B135" s="209"/>
      <c r="C135" s="210"/>
      <c r="D135" s="192" t="s">
        <v>172</v>
      </c>
      <c r="E135" s="211" t="s">
        <v>19</v>
      </c>
      <c r="F135" s="212" t="s">
        <v>962</v>
      </c>
      <c r="G135" s="210"/>
      <c r="H135" s="213">
        <v>23.984999999999999</v>
      </c>
      <c r="I135" s="214"/>
      <c r="J135" s="210"/>
      <c r="K135" s="210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172</v>
      </c>
      <c r="AU135" s="219" t="s">
        <v>80</v>
      </c>
      <c r="AV135" s="14" t="s">
        <v>82</v>
      </c>
      <c r="AW135" s="14" t="s">
        <v>35</v>
      </c>
      <c r="AX135" s="14" t="s">
        <v>73</v>
      </c>
      <c r="AY135" s="219" t="s">
        <v>159</v>
      </c>
    </row>
    <row r="136" spans="1:65" s="15" customFormat="1" ht="11.25">
      <c r="B136" s="220"/>
      <c r="C136" s="221"/>
      <c r="D136" s="192" t="s">
        <v>172</v>
      </c>
      <c r="E136" s="222" t="s">
        <v>19</v>
      </c>
      <c r="F136" s="223" t="s">
        <v>175</v>
      </c>
      <c r="G136" s="221"/>
      <c r="H136" s="224">
        <v>23.984999999999999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172</v>
      </c>
      <c r="AU136" s="230" t="s">
        <v>80</v>
      </c>
      <c r="AV136" s="15" t="s">
        <v>166</v>
      </c>
      <c r="AW136" s="15" t="s">
        <v>35</v>
      </c>
      <c r="AX136" s="15" t="s">
        <v>80</v>
      </c>
      <c r="AY136" s="230" t="s">
        <v>159</v>
      </c>
    </row>
    <row r="137" spans="1:65" s="2" customFormat="1" ht="49.15" customHeight="1">
      <c r="A137" s="35"/>
      <c r="B137" s="36"/>
      <c r="C137" s="179" t="s">
        <v>266</v>
      </c>
      <c r="D137" s="179" t="s">
        <v>161</v>
      </c>
      <c r="E137" s="180" t="s">
        <v>672</v>
      </c>
      <c r="F137" s="181" t="s">
        <v>673</v>
      </c>
      <c r="G137" s="182" t="s">
        <v>222</v>
      </c>
      <c r="H137" s="183">
        <v>24.154</v>
      </c>
      <c r="I137" s="184"/>
      <c r="J137" s="185">
        <f>ROUND(I137*H137,2)</f>
        <v>0</v>
      </c>
      <c r="K137" s="181" t="s">
        <v>583</v>
      </c>
      <c r="L137" s="40"/>
      <c r="M137" s="186" t="s">
        <v>19</v>
      </c>
      <c r="N137" s="187" t="s">
        <v>44</v>
      </c>
      <c r="O137" s="65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0" t="s">
        <v>674</v>
      </c>
      <c r="AT137" s="190" t="s">
        <v>161</v>
      </c>
      <c r="AU137" s="190" t="s">
        <v>80</v>
      </c>
      <c r="AY137" s="18" t="s">
        <v>159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80</v>
      </c>
      <c r="BK137" s="191">
        <f>ROUND(I137*H137,2)</f>
        <v>0</v>
      </c>
      <c r="BL137" s="18" t="s">
        <v>674</v>
      </c>
      <c r="BM137" s="190" t="s">
        <v>1288</v>
      </c>
    </row>
    <row r="138" spans="1:65" s="2" customFormat="1" ht="97.5">
      <c r="A138" s="35"/>
      <c r="B138" s="36"/>
      <c r="C138" s="37"/>
      <c r="D138" s="192" t="s">
        <v>168</v>
      </c>
      <c r="E138" s="37"/>
      <c r="F138" s="193" t="s">
        <v>676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168</v>
      </c>
      <c r="AU138" s="18" t="s">
        <v>80</v>
      </c>
    </row>
    <row r="139" spans="1:65" s="13" customFormat="1" ht="11.25">
      <c r="B139" s="199"/>
      <c r="C139" s="200"/>
      <c r="D139" s="192" t="s">
        <v>172</v>
      </c>
      <c r="E139" s="201" t="s">
        <v>19</v>
      </c>
      <c r="F139" s="202" t="s">
        <v>686</v>
      </c>
      <c r="G139" s="200"/>
      <c r="H139" s="201" t="s">
        <v>19</v>
      </c>
      <c r="I139" s="203"/>
      <c r="J139" s="200"/>
      <c r="K139" s="200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172</v>
      </c>
      <c r="AU139" s="208" t="s">
        <v>80</v>
      </c>
      <c r="AV139" s="13" t="s">
        <v>80</v>
      </c>
      <c r="AW139" s="13" t="s">
        <v>35</v>
      </c>
      <c r="AX139" s="13" t="s">
        <v>73</v>
      </c>
      <c r="AY139" s="208" t="s">
        <v>159</v>
      </c>
    </row>
    <row r="140" spans="1:65" s="14" customFormat="1" ht="11.25">
      <c r="B140" s="209"/>
      <c r="C140" s="210"/>
      <c r="D140" s="192" t="s">
        <v>172</v>
      </c>
      <c r="E140" s="211" t="s">
        <v>19</v>
      </c>
      <c r="F140" s="212" t="s">
        <v>948</v>
      </c>
      <c r="G140" s="210"/>
      <c r="H140" s="213">
        <v>22.652999999999999</v>
      </c>
      <c r="I140" s="214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172</v>
      </c>
      <c r="AU140" s="219" t="s">
        <v>80</v>
      </c>
      <c r="AV140" s="14" t="s">
        <v>82</v>
      </c>
      <c r="AW140" s="14" t="s">
        <v>35</v>
      </c>
      <c r="AX140" s="14" t="s">
        <v>73</v>
      </c>
      <c r="AY140" s="219" t="s">
        <v>159</v>
      </c>
    </row>
    <row r="141" spans="1:65" s="13" customFormat="1" ht="11.25">
      <c r="B141" s="199"/>
      <c r="C141" s="200"/>
      <c r="D141" s="192" t="s">
        <v>172</v>
      </c>
      <c r="E141" s="201" t="s">
        <v>19</v>
      </c>
      <c r="F141" s="202" t="s">
        <v>1272</v>
      </c>
      <c r="G141" s="200"/>
      <c r="H141" s="201" t="s">
        <v>19</v>
      </c>
      <c r="I141" s="203"/>
      <c r="J141" s="200"/>
      <c r="K141" s="200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172</v>
      </c>
      <c r="AU141" s="208" t="s">
        <v>80</v>
      </c>
      <c r="AV141" s="13" t="s">
        <v>80</v>
      </c>
      <c r="AW141" s="13" t="s">
        <v>35</v>
      </c>
      <c r="AX141" s="13" t="s">
        <v>73</v>
      </c>
      <c r="AY141" s="208" t="s">
        <v>159</v>
      </c>
    </row>
    <row r="142" spans="1:65" s="14" customFormat="1" ht="11.25">
      <c r="B142" s="209"/>
      <c r="C142" s="210"/>
      <c r="D142" s="192" t="s">
        <v>172</v>
      </c>
      <c r="E142" s="211" t="s">
        <v>19</v>
      </c>
      <c r="F142" s="212" t="s">
        <v>943</v>
      </c>
      <c r="G142" s="210"/>
      <c r="H142" s="213">
        <v>1.5009999999999999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172</v>
      </c>
      <c r="AU142" s="219" t="s">
        <v>80</v>
      </c>
      <c r="AV142" s="14" t="s">
        <v>82</v>
      </c>
      <c r="AW142" s="14" t="s">
        <v>35</v>
      </c>
      <c r="AX142" s="14" t="s">
        <v>73</v>
      </c>
      <c r="AY142" s="219" t="s">
        <v>159</v>
      </c>
    </row>
    <row r="143" spans="1:65" s="15" customFormat="1" ht="11.25">
      <c r="B143" s="220"/>
      <c r="C143" s="221"/>
      <c r="D143" s="192" t="s">
        <v>172</v>
      </c>
      <c r="E143" s="222" t="s">
        <v>19</v>
      </c>
      <c r="F143" s="223" t="s">
        <v>175</v>
      </c>
      <c r="G143" s="221"/>
      <c r="H143" s="224">
        <v>24.154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172</v>
      </c>
      <c r="AU143" s="230" t="s">
        <v>80</v>
      </c>
      <c r="AV143" s="15" t="s">
        <v>166</v>
      </c>
      <c r="AW143" s="15" t="s">
        <v>35</v>
      </c>
      <c r="AX143" s="15" t="s">
        <v>80</v>
      </c>
      <c r="AY143" s="230" t="s">
        <v>159</v>
      </c>
    </row>
    <row r="144" spans="1:65" s="2" customFormat="1" ht="21.75" customHeight="1">
      <c r="A144" s="35"/>
      <c r="B144" s="36"/>
      <c r="C144" s="179" t="s">
        <v>8</v>
      </c>
      <c r="D144" s="179" t="s">
        <v>161</v>
      </c>
      <c r="E144" s="180" t="s">
        <v>681</v>
      </c>
      <c r="F144" s="181" t="s">
        <v>682</v>
      </c>
      <c r="G144" s="182" t="s">
        <v>222</v>
      </c>
      <c r="H144" s="183">
        <v>48.139000000000003</v>
      </c>
      <c r="I144" s="184"/>
      <c r="J144" s="185">
        <f>ROUND(I144*H144,2)</f>
        <v>0</v>
      </c>
      <c r="K144" s="181" t="s">
        <v>583</v>
      </c>
      <c r="L144" s="40"/>
      <c r="M144" s="186" t="s">
        <v>19</v>
      </c>
      <c r="N144" s="187" t="s">
        <v>44</v>
      </c>
      <c r="O144" s="65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166</v>
      </c>
      <c r="AT144" s="190" t="s">
        <v>161</v>
      </c>
      <c r="AU144" s="190" t="s">
        <v>80</v>
      </c>
      <c r="AY144" s="18" t="s">
        <v>159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80</v>
      </c>
      <c r="BK144" s="191">
        <f>ROUND(I144*H144,2)</f>
        <v>0</v>
      </c>
      <c r="BL144" s="18" t="s">
        <v>166</v>
      </c>
      <c r="BM144" s="190" t="s">
        <v>1289</v>
      </c>
    </row>
    <row r="145" spans="1:65" s="2" customFormat="1" ht="48.75">
      <c r="A145" s="35"/>
      <c r="B145" s="36"/>
      <c r="C145" s="37"/>
      <c r="D145" s="192" t="s">
        <v>168</v>
      </c>
      <c r="E145" s="37"/>
      <c r="F145" s="193" t="s">
        <v>684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168</v>
      </c>
      <c r="AU145" s="18" t="s">
        <v>80</v>
      </c>
    </row>
    <row r="146" spans="1:65" s="13" customFormat="1" ht="11.25">
      <c r="B146" s="199"/>
      <c r="C146" s="200"/>
      <c r="D146" s="192" t="s">
        <v>172</v>
      </c>
      <c r="E146" s="201" t="s">
        <v>19</v>
      </c>
      <c r="F146" s="202" t="s">
        <v>686</v>
      </c>
      <c r="G146" s="200"/>
      <c r="H146" s="201" t="s">
        <v>19</v>
      </c>
      <c r="I146" s="203"/>
      <c r="J146" s="200"/>
      <c r="K146" s="200"/>
      <c r="L146" s="204"/>
      <c r="M146" s="205"/>
      <c r="N146" s="206"/>
      <c r="O146" s="206"/>
      <c r="P146" s="206"/>
      <c r="Q146" s="206"/>
      <c r="R146" s="206"/>
      <c r="S146" s="206"/>
      <c r="T146" s="207"/>
      <c r="AT146" s="208" t="s">
        <v>172</v>
      </c>
      <c r="AU146" s="208" t="s">
        <v>80</v>
      </c>
      <c r="AV146" s="13" t="s">
        <v>80</v>
      </c>
      <c r="AW146" s="13" t="s">
        <v>35</v>
      </c>
      <c r="AX146" s="13" t="s">
        <v>73</v>
      </c>
      <c r="AY146" s="208" t="s">
        <v>159</v>
      </c>
    </row>
    <row r="147" spans="1:65" s="14" customFormat="1" ht="11.25">
      <c r="B147" s="209"/>
      <c r="C147" s="210"/>
      <c r="D147" s="192" t="s">
        <v>172</v>
      </c>
      <c r="E147" s="211" t="s">
        <v>19</v>
      </c>
      <c r="F147" s="212" t="s">
        <v>948</v>
      </c>
      <c r="G147" s="210"/>
      <c r="H147" s="213">
        <v>22.652999999999999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172</v>
      </c>
      <c r="AU147" s="219" t="s">
        <v>80</v>
      </c>
      <c r="AV147" s="14" t="s">
        <v>82</v>
      </c>
      <c r="AW147" s="14" t="s">
        <v>35</v>
      </c>
      <c r="AX147" s="14" t="s">
        <v>73</v>
      </c>
      <c r="AY147" s="219" t="s">
        <v>159</v>
      </c>
    </row>
    <row r="148" spans="1:65" s="13" customFormat="1" ht="11.25">
      <c r="B148" s="199"/>
      <c r="C148" s="200"/>
      <c r="D148" s="192" t="s">
        <v>172</v>
      </c>
      <c r="E148" s="201" t="s">
        <v>19</v>
      </c>
      <c r="F148" s="202" t="s">
        <v>1272</v>
      </c>
      <c r="G148" s="200"/>
      <c r="H148" s="201" t="s">
        <v>19</v>
      </c>
      <c r="I148" s="203"/>
      <c r="J148" s="200"/>
      <c r="K148" s="200"/>
      <c r="L148" s="204"/>
      <c r="M148" s="205"/>
      <c r="N148" s="206"/>
      <c r="O148" s="206"/>
      <c r="P148" s="206"/>
      <c r="Q148" s="206"/>
      <c r="R148" s="206"/>
      <c r="S148" s="206"/>
      <c r="T148" s="207"/>
      <c r="AT148" s="208" t="s">
        <v>172</v>
      </c>
      <c r="AU148" s="208" t="s">
        <v>80</v>
      </c>
      <c r="AV148" s="13" t="s">
        <v>80</v>
      </c>
      <c r="AW148" s="13" t="s">
        <v>35</v>
      </c>
      <c r="AX148" s="13" t="s">
        <v>73</v>
      </c>
      <c r="AY148" s="208" t="s">
        <v>159</v>
      </c>
    </row>
    <row r="149" spans="1:65" s="14" customFormat="1" ht="11.25">
      <c r="B149" s="209"/>
      <c r="C149" s="210"/>
      <c r="D149" s="192" t="s">
        <v>172</v>
      </c>
      <c r="E149" s="211" t="s">
        <v>19</v>
      </c>
      <c r="F149" s="212" t="s">
        <v>943</v>
      </c>
      <c r="G149" s="210"/>
      <c r="H149" s="213">
        <v>1.5009999999999999</v>
      </c>
      <c r="I149" s="214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172</v>
      </c>
      <c r="AU149" s="219" t="s">
        <v>80</v>
      </c>
      <c r="AV149" s="14" t="s">
        <v>82</v>
      </c>
      <c r="AW149" s="14" t="s">
        <v>35</v>
      </c>
      <c r="AX149" s="14" t="s">
        <v>73</v>
      </c>
      <c r="AY149" s="219" t="s">
        <v>159</v>
      </c>
    </row>
    <row r="150" spans="1:65" s="13" customFormat="1" ht="11.25">
      <c r="B150" s="199"/>
      <c r="C150" s="200"/>
      <c r="D150" s="192" t="s">
        <v>172</v>
      </c>
      <c r="E150" s="201" t="s">
        <v>19</v>
      </c>
      <c r="F150" s="202" t="s">
        <v>1287</v>
      </c>
      <c r="G150" s="200"/>
      <c r="H150" s="201" t="s">
        <v>19</v>
      </c>
      <c r="I150" s="203"/>
      <c r="J150" s="200"/>
      <c r="K150" s="200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172</v>
      </c>
      <c r="AU150" s="208" t="s">
        <v>80</v>
      </c>
      <c r="AV150" s="13" t="s">
        <v>80</v>
      </c>
      <c r="AW150" s="13" t="s">
        <v>35</v>
      </c>
      <c r="AX150" s="13" t="s">
        <v>73</v>
      </c>
      <c r="AY150" s="208" t="s">
        <v>159</v>
      </c>
    </row>
    <row r="151" spans="1:65" s="14" customFormat="1" ht="11.25">
      <c r="B151" s="209"/>
      <c r="C151" s="210"/>
      <c r="D151" s="192" t="s">
        <v>172</v>
      </c>
      <c r="E151" s="211" t="s">
        <v>19</v>
      </c>
      <c r="F151" s="212" t="s">
        <v>962</v>
      </c>
      <c r="G151" s="210"/>
      <c r="H151" s="213">
        <v>23.984999999999999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172</v>
      </c>
      <c r="AU151" s="219" t="s">
        <v>80</v>
      </c>
      <c r="AV151" s="14" t="s">
        <v>82</v>
      </c>
      <c r="AW151" s="14" t="s">
        <v>35</v>
      </c>
      <c r="AX151" s="14" t="s">
        <v>73</v>
      </c>
      <c r="AY151" s="219" t="s">
        <v>159</v>
      </c>
    </row>
    <row r="152" spans="1:65" s="15" customFormat="1" ht="11.25">
      <c r="B152" s="220"/>
      <c r="C152" s="221"/>
      <c r="D152" s="192" t="s">
        <v>172</v>
      </c>
      <c r="E152" s="222" t="s">
        <v>19</v>
      </c>
      <c r="F152" s="223" t="s">
        <v>175</v>
      </c>
      <c r="G152" s="221"/>
      <c r="H152" s="224">
        <v>48.139000000000003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172</v>
      </c>
      <c r="AU152" s="230" t="s">
        <v>80</v>
      </c>
      <c r="AV152" s="15" t="s">
        <v>166</v>
      </c>
      <c r="AW152" s="15" t="s">
        <v>35</v>
      </c>
      <c r="AX152" s="15" t="s">
        <v>80</v>
      </c>
      <c r="AY152" s="230" t="s">
        <v>159</v>
      </c>
    </row>
    <row r="153" spans="1:65" s="2" customFormat="1" ht="21.75" customHeight="1">
      <c r="A153" s="35"/>
      <c r="B153" s="36"/>
      <c r="C153" s="179" t="s">
        <v>277</v>
      </c>
      <c r="D153" s="179" t="s">
        <v>161</v>
      </c>
      <c r="E153" s="180" t="s">
        <v>693</v>
      </c>
      <c r="F153" s="181" t="s">
        <v>694</v>
      </c>
      <c r="G153" s="182" t="s">
        <v>222</v>
      </c>
      <c r="H153" s="183">
        <v>23.984999999999999</v>
      </c>
      <c r="I153" s="184"/>
      <c r="J153" s="185">
        <f>ROUND(I153*H153,2)</f>
        <v>0</v>
      </c>
      <c r="K153" s="181" t="s">
        <v>583</v>
      </c>
      <c r="L153" s="40"/>
      <c r="M153" s="186" t="s">
        <v>19</v>
      </c>
      <c r="N153" s="187" t="s">
        <v>44</v>
      </c>
      <c r="O153" s="65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0" t="s">
        <v>674</v>
      </c>
      <c r="AT153" s="190" t="s">
        <v>161</v>
      </c>
      <c r="AU153" s="190" t="s">
        <v>80</v>
      </c>
      <c r="AY153" s="18" t="s">
        <v>159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80</v>
      </c>
      <c r="BK153" s="191">
        <f>ROUND(I153*H153,2)</f>
        <v>0</v>
      </c>
      <c r="BL153" s="18" t="s">
        <v>674</v>
      </c>
      <c r="BM153" s="190" t="s">
        <v>1290</v>
      </c>
    </row>
    <row r="154" spans="1:65" s="2" customFormat="1" ht="58.5">
      <c r="A154" s="35"/>
      <c r="B154" s="36"/>
      <c r="C154" s="37"/>
      <c r="D154" s="192" t="s">
        <v>168</v>
      </c>
      <c r="E154" s="37"/>
      <c r="F154" s="193" t="s">
        <v>696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168</v>
      </c>
      <c r="AU154" s="18" t="s">
        <v>80</v>
      </c>
    </row>
    <row r="155" spans="1:65" s="13" customFormat="1" ht="11.25">
      <c r="B155" s="199"/>
      <c r="C155" s="200"/>
      <c r="D155" s="192" t="s">
        <v>172</v>
      </c>
      <c r="E155" s="201" t="s">
        <v>19</v>
      </c>
      <c r="F155" s="202" t="s">
        <v>1287</v>
      </c>
      <c r="G155" s="200"/>
      <c r="H155" s="201" t="s">
        <v>19</v>
      </c>
      <c r="I155" s="203"/>
      <c r="J155" s="200"/>
      <c r="K155" s="200"/>
      <c r="L155" s="204"/>
      <c r="M155" s="205"/>
      <c r="N155" s="206"/>
      <c r="O155" s="206"/>
      <c r="P155" s="206"/>
      <c r="Q155" s="206"/>
      <c r="R155" s="206"/>
      <c r="S155" s="206"/>
      <c r="T155" s="207"/>
      <c r="AT155" s="208" t="s">
        <v>172</v>
      </c>
      <c r="AU155" s="208" t="s">
        <v>80</v>
      </c>
      <c r="AV155" s="13" t="s">
        <v>80</v>
      </c>
      <c r="AW155" s="13" t="s">
        <v>35</v>
      </c>
      <c r="AX155" s="13" t="s">
        <v>73</v>
      </c>
      <c r="AY155" s="208" t="s">
        <v>159</v>
      </c>
    </row>
    <row r="156" spans="1:65" s="14" customFormat="1" ht="11.25">
      <c r="B156" s="209"/>
      <c r="C156" s="210"/>
      <c r="D156" s="192" t="s">
        <v>172</v>
      </c>
      <c r="E156" s="211" t="s">
        <v>19</v>
      </c>
      <c r="F156" s="212" t="s">
        <v>962</v>
      </c>
      <c r="G156" s="210"/>
      <c r="H156" s="213">
        <v>23.984999999999999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172</v>
      </c>
      <c r="AU156" s="219" t="s">
        <v>80</v>
      </c>
      <c r="AV156" s="14" t="s">
        <v>82</v>
      </c>
      <c r="AW156" s="14" t="s">
        <v>35</v>
      </c>
      <c r="AX156" s="14" t="s">
        <v>73</v>
      </c>
      <c r="AY156" s="219" t="s">
        <v>159</v>
      </c>
    </row>
    <row r="157" spans="1:65" s="15" customFormat="1" ht="11.25">
      <c r="B157" s="220"/>
      <c r="C157" s="221"/>
      <c r="D157" s="192" t="s">
        <v>172</v>
      </c>
      <c r="E157" s="222" t="s">
        <v>19</v>
      </c>
      <c r="F157" s="223" t="s">
        <v>175</v>
      </c>
      <c r="G157" s="221"/>
      <c r="H157" s="224">
        <v>23.984999999999999</v>
      </c>
      <c r="I157" s="225"/>
      <c r="J157" s="221"/>
      <c r="K157" s="221"/>
      <c r="L157" s="226"/>
      <c r="M157" s="246"/>
      <c r="N157" s="247"/>
      <c r="O157" s="247"/>
      <c r="P157" s="247"/>
      <c r="Q157" s="247"/>
      <c r="R157" s="247"/>
      <c r="S157" s="247"/>
      <c r="T157" s="248"/>
      <c r="AT157" s="230" t="s">
        <v>172</v>
      </c>
      <c r="AU157" s="230" t="s">
        <v>80</v>
      </c>
      <c r="AV157" s="15" t="s">
        <v>166</v>
      </c>
      <c r="AW157" s="15" t="s">
        <v>35</v>
      </c>
      <c r="AX157" s="15" t="s">
        <v>80</v>
      </c>
      <c r="AY157" s="230" t="s">
        <v>159</v>
      </c>
    </row>
    <row r="158" spans="1:65" s="2" customFormat="1" ht="6.95" customHeight="1">
      <c r="A158" s="35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40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algorithmName="SHA-512" hashValue="QGo5S8pY9axUSxiAFgQW2rGFyUPO5zRu/8HnE3q8LUJSu2nCsrKtRDplq+UhvNNNhKWWBTseD3qBUZa4IJDO6w==" saltValue="GdVbHgtooOX77OqzoYsVcudrqoXa8eXEQlsRB9q+dmw+bUTVVkdxf1FqHHUv9PXRvRf5Yrv838dtJCJUejlChA==" spinCount="100000" sheet="1" objects="1" scenarios="1" formatColumns="0" formatRows="0" autoFilter="0"/>
  <autoFilter ref="C87:K157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Rekapitulace stavby</vt:lpstr>
      <vt:lpstr>SO 01.1 - Propustek v km ...</vt:lpstr>
      <vt:lpstr>SO 01.2 - Svršek v km 35,061</vt:lpstr>
      <vt:lpstr>SO 02.1 - Propustek v km ...</vt:lpstr>
      <vt:lpstr>SO 02.2 - Svršek v km 35,532</vt:lpstr>
      <vt:lpstr>SO 03.1 - Propustek v km ...</vt:lpstr>
      <vt:lpstr>SO 03.2 - Svršek v km 35,891</vt:lpstr>
      <vt:lpstr>SO 04.1 - Propustek v km ...</vt:lpstr>
      <vt:lpstr>SO 04.2 - Svršek v km 36,338</vt:lpstr>
      <vt:lpstr>SO 05.1 - Propustek v km ...</vt:lpstr>
      <vt:lpstr>SO 05.2 - Svršek v km 36,633</vt:lpstr>
      <vt:lpstr>VRN - Vedlejší rozpočtové...</vt:lpstr>
      <vt:lpstr>Pokyny pro vyplnění</vt:lpstr>
      <vt:lpstr>'Rekapitulace stavby'!Názvy_tisku</vt:lpstr>
      <vt:lpstr>'SO 01.1 - Propustek v km ...'!Názvy_tisku</vt:lpstr>
      <vt:lpstr>'SO 01.2 - Svršek v km 35,061'!Názvy_tisku</vt:lpstr>
      <vt:lpstr>'SO 02.1 - Propustek v km ...'!Názvy_tisku</vt:lpstr>
      <vt:lpstr>'SO 02.2 - Svršek v km 35,532'!Názvy_tisku</vt:lpstr>
      <vt:lpstr>'SO 03.1 - Propustek v km ...'!Názvy_tisku</vt:lpstr>
      <vt:lpstr>'SO 03.2 - Svršek v km 35,891'!Názvy_tisku</vt:lpstr>
      <vt:lpstr>'SO 04.1 - Propustek v km ...'!Názvy_tisku</vt:lpstr>
      <vt:lpstr>'SO 04.2 - Svršek v km 36,338'!Názvy_tisku</vt:lpstr>
      <vt:lpstr>'SO 05.1 - Propustek v km ...'!Názvy_tisku</vt:lpstr>
      <vt:lpstr>'SO 05.2 - Svršek v km 36,633'!Názvy_tisku</vt:lpstr>
      <vt:lpstr>'VRN - Vedlejší rozpočtové...'!Názvy_tisku</vt:lpstr>
      <vt:lpstr>'Pokyny pro vyplnění'!Oblast_tisku</vt:lpstr>
      <vt:lpstr>'Rekapitulace stavby'!Oblast_tisku</vt:lpstr>
      <vt:lpstr>'SO 01.1 - Propustek v km ...'!Oblast_tisku</vt:lpstr>
      <vt:lpstr>'SO 01.2 - Svršek v km 35,061'!Oblast_tisku</vt:lpstr>
      <vt:lpstr>'SO 02.1 - Propustek v km ...'!Oblast_tisku</vt:lpstr>
      <vt:lpstr>'SO 02.2 - Svršek v km 35,532'!Oblast_tisku</vt:lpstr>
      <vt:lpstr>'SO 03.1 - Propustek v km ...'!Oblast_tisku</vt:lpstr>
      <vt:lpstr>'SO 03.2 - Svršek v km 35,891'!Oblast_tisku</vt:lpstr>
      <vt:lpstr>'SO 04.1 - Propustek v km ...'!Oblast_tisku</vt:lpstr>
      <vt:lpstr>'SO 04.2 - Svršek v km 36,338'!Oblast_tisku</vt:lpstr>
      <vt:lpstr>'SO 05.1 - Propustek v km ...'!Oblast_tisku</vt:lpstr>
      <vt:lpstr>'SO 05.2 - Svršek v km 36,633'!Oblast_tisku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Vaněk Libor</dc:creator>
  <cp:lastModifiedBy>Vaněk Libor</cp:lastModifiedBy>
  <dcterms:created xsi:type="dcterms:W3CDTF">2022-09-09T09:28:35Z</dcterms:created>
  <dcterms:modified xsi:type="dcterms:W3CDTF">2022-09-09T09:31:04Z</dcterms:modified>
</cp:coreProperties>
</file>